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経理財産係\160.経営比較分析表\H30決算分（R1年度作成）\17下水（高松市下水道事業会計分）\"/>
    </mc:Choice>
  </mc:AlternateContent>
  <workbookProtection workbookAlgorithmName="SHA-512" workbookHashValue="pm9BCIstrKB/y0agmJ9g6b3g33wzz7B9+0YnFeGgzAJBwH+ltfg53eEWofIqVHEZ/BV9+487ZZb7JPCQgRC76w==" workbookSaltValue="gLvHoZh6iDfL21r9xwaEX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<sst xmlns="http://schemas.openxmlformats.org/spreadsheetml/2006/main" count="245" uniqueCount="111">
  <si>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</si>
  <si>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</si>
  <si>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</si>
  <si>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</si>
  <si>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</si>
  <si>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</si>
  <si>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</si>
  <si>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</si>
  <si>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</si>
  <si>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</si>
  <si>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</si>
  <si>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</si>
  <si>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</si>
  <si>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</si>
  <si>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</si>
  <si>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</si>
  <si>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</si>
  <si>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</si>
  <si>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</si>
  <si>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</si>
  <si>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</si>
  <si>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</si>
  <si>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</si>
  <si>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</si>
  <si>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</si>
  <si>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</si>
  <si>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</si>
  <si>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</si>
  <si>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</si>
  <si>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</si>
  <si>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</si>
  <si>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</si>
  <si>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</si>
  <si>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</si>
  <si>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</si>
  <si>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</si>
  <si>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</si>
  <si>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</si>
  <si>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</si>
  <si>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</si>
  <si>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</si>
  <si>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</si>
  <si>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</si>
  <si>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</si>
  <si>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</si>
  <si>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</si>
  <si>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</si>
  <si>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</si>
  <si>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</si>
  <si>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</si>
  <si>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</si>
  <si>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</si>
  <si>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</si>
  <si>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</si>
  <si>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</si>
  <si>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</si>
  <si>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</si>
  <si>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</si>
  <si>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</si>
  <si>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</si>
  <si>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</si>
  <si>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</si>
  <si>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</si>
  <si>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</si>
  <si>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</si>
  <si>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</si>
  <si>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</si>
  <si>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</si>
  <si>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</si>
  <si>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</si>
  <si>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</si>
  <si>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</si>
  <si>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</si>
  <si>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</si>
  <si>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</si>
  <si>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</si>
  <si>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</si>
  <si>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</si>
  <si>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</si>
  <si>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</si>
  <si>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</si>
  <si>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</si>
  <si>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</si>
  <si>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</si>
  <si>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</si>
  <si>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</si>
  <si>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</si>
  <si>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</si>
  <si>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</si>
  <si>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</si>
  <si>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</si>
  <si>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</si>
  <si>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</si>
  <si>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</si>
  <si>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</si>
  <si>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</si>
  <si>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</si>
  <si>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</si>
  <si>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</si>
  <si>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</si>
  <si>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</si>
  <si>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</si>
  <si>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</si>
  <si>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</si>
  <si>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</si>
  <si>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</si>
  <si>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</si>
  <si>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</si>
  <si>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①経常収支比率については、使用料で回収できない経費を一般会計からの繰入金で全額繰り入れて賄っていることから、比率は１００％となっている。
⑤経費回収率については、類似団体平均値より上回っている。これは、保守点検の委託を入札していることなどにより、維持管理費が抑えられており、その結果、⑥汚水処理原価が類似団体平均値を下回っていることが要因であると考えられる。
　その他の項目も含め、概ね類似団体平均値より良好な数値となっているが、経営改善に努め、一般会計の負担と使用者負担のバランスを考慮しつつ、引き続き使用料確保の適正化と汚水処理原価の引下げに努めていきたい。</t>
    <phoneticPr fontId="4"/>
  </si>
  <si>
    <t>　施設整備及び供用開始は平成１５年頃であり、耐用年数（３０年）の２分の１を経過してきているが、定期的にメンテナンスを行い、良好な状態を保っている。①有形固定資産減価償却率については、平成２３年度に法適化した際に既に償却してきた金額は０円とし、その時点の残存価格を取得価格とみなして資産計上し減価償却を開始させたため、償却率が低くなっている。</t>
    <phoneticPr fontId="4"/>
  </si>
  <si>
    <t>　特定地域生活排水処理事業の運営は、収入不足であり、その不足額については、一般会計繰入金により収支を均衡させている。
　今後、利用者数の減少も見込まれるが、使用料改定等による経営状況の改善を行うことは、使用者の負担が増大することから現状では非常に難しい。
　なお、個別の合併処理浄化槽であるため、ある一定期間経過後は個々の利用者へ譲渡するなどの措置を検討する。
　現在は、平成２７年度に改定し、経営戦略を兼ねることとした高松市上下水道事業基本計画（平成２４年度～平成３５年度）に基づき、事業を行っているが、平成３０年度に水道と下水道の組織が分離したことから、令和元年度に新たに策定する高松市下水道事業基本計画（仮称）に基づき、効率的な事業運営を実施していく。</t>
    <rPh sb="309" eb="310">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</si>
</sst>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9A8-41B8-BF07-52C24866893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9A8-41B8-BF07-52C24866893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formatCode="#,##0.00;&quot;△&quot;#,##0.00;&quot;-&quot;">
                  <c:v>100</c:v>
                </c:pt>
                <c:pt idx="1">
                  <c:v>0</c:v>
                </c:pt>
                <c:pt idx="2" formatCode="#,##0.00;&quot;△&quot;#,##0.00;&quot;-&quot;">
                  <c:v>96.15</c:v>
                </c:pt>
                <c:pt idx="3" formatCode="#,##0.00;&quot;△&quot;#,##0.00;&quot;-&quot;">
                  <c:v>96.15</c:v>
                </c:pt>
                <c:pt idx="4" formatCode="#,##0.00;&quot;△&quot;#,##0.00;&quot;-&quot;">
                  <c:v>88.46</c:v>
                </c:pt>
              </c:numCache>
            </c:numRef>
          </c:val>
          <c:extLst>
            <c:ext xmlns:c16="http://schemas.microsoft.com/office/drawing/2014/chart" uri="{C3380CC4-5D6E-409C-BE32-E72D297353CC}">
              <c16:uniqueId val="{00000000-29D6-4842-8641-9277F6588B0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59.94</c:v>
                </c:pt>
              </c:numCache>
            </c:numRef>
          </c:val>
          <c:smooth val="0"/>
          <c:extLst>
            <c:ext xmlns:c16="http://schemas.microsoft.com/office/drawing/2014/chart" uri="{C3380CC4-5D6E-409C-BE32-E72D297353CC}">
              <c16:uniqueId val="{00000001-29D6-4842-8641-9277F6588B0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9B5-4A33-A6AF-B0DF11D398D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89.66</c:v>
                </c:pt>
              </c:numCache>
            </c:numRef>
          </c:val>
          <c:smooth val="0"/>
          <c:extLst>
            <c:ext xmlns:c16="http://schemas.microsoft.com/office/drawing/2014/chart" uri="{C3380CC4-5D6E-409C-BE32-E72D297353CC}">
              <c16:uniqueId val="{00000001-49B5-4A33-A6AF-B0DF11D398D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7E4-413C-91EC-547393543F2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90.66</c:v>
                </c:pt>
                <c:pt idx="1">
                  <c:v>89.69</c:v>
                </c:pt>
                <c:pt idx="2">
                  <c:v>85.72</c:v>
                </c:pt>
                <c:pt idx="3">
                  <c:v>93.44</c:v>
                </c:pt>
                <c:pt idx="4">
                  <c:v>88.66</c:v>
                </c:pt>
              </c:numCache>
            </c:numRef>
          </c:val>
          <c:smooth val="0"/>
          <c:extLst>
            <c:ext xmlns:c16="http://schemas.microsoft.com/office/drawing/2014/chart" uri="{C3380CC4-5D6E-409C-BE32-E72D297353CC}">
              <c16:uniqueId val="{00000001-A7E4-413C-91EC-547393543F2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16.87</c:v>
                </c:pt>
                <c:pt idx="1">
                  <c:v>21.09</c:v>
                </c:pt>
                <c:pt idx="2">
                  <c:v>25.31</c:v>
                </c:pt>
                <c:pt idx="3">
                  <c:v>29.53</c:v>
                </c:pt>
                <c:pt idx="4">
                  <c:v>33.75</c:v>
                </c:pt>
              </c:numCache>
            </c:numRef>
          </c:val>
          <c:extLst>
            <c:ext xmlns:c16="http://schemas.microsoft.com/office/drawing/2014/chart" uri="{C3380CC4-5D6E-409C-BE32-E72D297353CC}">
              <c16:uniqueId val="{00000000-DFAA-44AB-912E-03DBFBFE8C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14.97</c:v>
                </c:pt>
                <c:pt idx="2">
                  <c:v>16.16</c:v>
                </c:pt>
                <c:pt idx="3">
                  <c:v>16.420000000000002</c:v>
                </c:pt>
                <c:pt idx="4">
                  <c:v>21.11</c:v>
                </c:pt>
              </c:numCache>
            </c:numRef>
          </c:val>
          <c:smooth val="0"/>
          <c:extLst>
            <c:ext xmlns:c16="http://schemas.microsoft.com/office/drawing/2014/chart" uri="{C3380CC4-5D6E-409C-BE32-E72D297353CC}">
              <c16:uniqueId val="{00000001-DFAA-44AB-912E-03DBFBFE8C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4D-4FBD-BE89-AF5D8F201BB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4D-4FBD-BE89-AF5D8F201BB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0E-4B5C-BD5D-722214FCDF6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91.1</c:v>
                </c:pt>
                <c:pt idx="1">
                  <c:v>124.89</c:v>
                </c:pt>
                <c:pt idx="2">
                  <c:v>129.72999999999999</c:v>
                </c:pt>
                <c:pt idx="3">
                  <c:v>123.58</c:v>
                </c:pt>
                <c:pt idx="4">
                  <c:v>132.37</c:v>
                </c:pt>
              </c:numCache>
            </c:numRef>
          </c:val>
          <c:smooth val="0"/>
          <c:extLst>
            <c:ext xmlns:c16="http://schemas.microsoft.com/office/drawing/2014/chart" uri="{C3380CC4-5D6E-409C-BE32-E72D297353CC}">
              <c16:uniqueId val="{00000001-ED0E-4B5C-BD5D-722214FCDF6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607.01</c:v>
                </c:pt>
                <c:pt idx="1">
                  <c:v>1580.42</c:v>
                </c:pt>
                <c:pt idx="2">
                  <c:v>2019.6</c:v>
                </c:pt>
                <c:pt idx="3">
                  <c:v>3282.68</c:v>
                </c:pt>
                <c:pt idx="4">
                  <c:v>3376.92</c:v>
                </c:pt>
              </c:numCache>
            </c:numRef>
          </c:val>
          <c:extLst>
            <c:ext xmlns:c16="http://schemas.microsoft.com/office/drawing/2014/chart" uri="{C3380CC4-5D6E-409C-BE32-E72D297353CC}">
              <c16:uniqueId val="{00000000-F718-4254-8BA5-838B7E10E4D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247.48</c:v>
                </c:pt>
                <c:pt idx="1">
                  <c:v>221.76</c:v>
                </c:pt>
                <c:pt idx="2">
                  <c:v>180.07</c:v>
                </c:pt>
                <c:pt idx="3">
                  <c:v>172.39</c:v>
                </c:pt>
                <c:pt idx="4">
                  <c:v>104.38</c:v>
                </c:pt>
              </c:numCache>
            </c:numRef>
          </c:val>
          <c:smooth val="0"/>
          <c:extLst>
            <c:ext xmlns:c16="http://schemas.microsoft.com/office/drawing/2014/chart" uri="{C3380CC4-5D6E-409C-BE32-E72D297353CC}">
              <c16:uniqueId val="{00000001-F718-4254-8BA5-838B7E10E4D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223.59</c:v>
                </c:pt>
                <c:pt idx="1">
                  <c:v>204.28</c:v>
                </c:pt>
                <c:pt idx="2" formatCode="#,##0.00;&quot;△&quot;#,##0.00">
                  <c:v>210.63</c:v>
                </c:pt>
                <c:pt idx="3">
                  <c:v>197.69</c:v>
                </c:pt>
                <c:pt idx="4">
                  <c:v>187.86</c:v>
                </c:pt>
              </c:numCache>
            </c:numRef>
          </c:val>
          <c:extLst>
            <c:ext xmlns:c16="http://schemas.microsoft.com/office/drawing/2014/chart" uri="{C3380CC4-5D6E-409C-BE32-E72D297353CC}">
              <c16:uniqueId val="{00000000-8498-4EB0-8F19-83E27A416B0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296.89</c:v>
                </c:pt>
              </c:numCache>
            </c:numRef>
          </c:val>
          <c:smooth val="0"/>
          <c:extLst>
            <c:ext xmlns:c16="http://schemas.microsoft.com/office/drawing/2014/chart" uri="{C3380CC4-5D6E-409C-BE32-E72D297353CC}">
              <c16:uniqueId val="{00000001-8498-4EB0-8F19-83E27A416B0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73.2</c:v>
                </c:pt>
                <c:pt idx="1">
                  <c:v>84.56</c:v>
                </c:pt>
                <c:pt idx="2">
                  <c:v>80.91</c:v>
                </c:pt>
                <c:pt idx="3">
                  <c:v>87.49</c:v>
                </c:pt>
                <c:pt idx="4">
                  <c:v>82.97</c:v>
                </c:pt>
              </c:numCache>
            </c:numRef>
          </c:val>
          <c:extLst>
            <c:ext xmlns:c16="http://schemas.microsoft.com/office/drawing/2014/chart" uri="{C3380CC4-5D6E-409C-BE32-E72D297353CC}">
              <c16:uniqueId val="{00000000-F46C-4B9E-8315-D9A4950393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63.06</c:v>
                </c:pt>
              </c:numCache>
            </c:numRef>
          </c:val>
          <c:smooth val="0"/>
          <c:extLst>
            <c:ext xmlns:c16="http://schemas.microsoft.com/office/drawing/2014/chart" uri="{C3380CC4-5D6E-409C-BE32-E72D297353CC}">
              <c16:uniqueId val="{00000001-F46C-4B9E-8315-D9A4950393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191.45</c:v>
                </c:pt>
                <c:pt idx="1">
                  <c:v>179.07</c:v>
                </c:pt>
                <c:pt idx="2">
                  <c:v>174.21</c:v>
                </c:pt>
                <c:pt idx="3">
                  <c:v>163.72999999999999</c:v>
                </c:pt>
                <c:pt idx="4">
                  <c:v>185.08</c:v>
                </c:pt>
              </c:numCache>
            </c:numRef>
          </c:val>
          <c:extLst>
            <c:ext xmlns:c16="http://schemas.microsoft.com/office/drawing/2014/chart" uri="{C3380CC4-5D6E-409C-BE32-E72D297353CC}">
              <c16:uniqueId val="{00000000-7D8D-4265-B27A-E89A2D7D7CA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264.77</c:v>
                </c:pt>
              </c:numCache>
            </c:numRef>
          </c:val>
          <c:smooth val="0"/>
          <c:extLst>
            <c:ext xmlns:c16="http://schemas.microsoft.com/office/drawing/2014/chart" uri="{C3380CC4-5D6E-409C-BE32-E72D297353CC}">
              <c16:uniqueId val="{00000001-7D8D-4265-B27A-E89A2D7D7CA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【148.05】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香川県　高松市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428296</v>
      </c>
      <c r="AM8" s="69"/>
      <c r="AN8" s="69"/>
      <c r="AO8" s="69"/>
      <c r="AP8" s="69"/>
      <c r="AQ8" s="69"/>
      <c r="AR8" s="69"/>
      <c r="AS8" s="69"/>
      <c r="AT8" s="68">
        <f>データ!T6</f>
        <v>375.41</v>
      </c>
      <c r="AU8" s="68"/>
      <c r="AV8" s="68"/>
      <c r="AW8" s="68"/>
      <c r="AX8" s="68"/>
      <c r="AY8" s="68"/>
      <c r="AZ8" s="68"/>
      <c r="BA8" s="68"/>
      <c r="BB8" s="68">
        <f>データ!U6</f>
        <v>1140.8800000000001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83.94</v>
      </c>
      <c r="J10" s="68"/>
      <c r="K10" s="68"/>
      <c r="L10" s="68"/>
      <c r="M10" s="68"/>
      <c r="N10" s="68"/>
      <c r="O10" s="68"/>
      <c r="P10" s="68">
        <f>データ!P6</f>
        <v>0.02</v>
      </c>
      <c r="Q10" s="68"/>
      <c r="R10" s="68"/>
      <c r="S10" s="68"/>
      <c r="T10" s="68"/>
      <c r="U10" s="68"/>
      <c r="V10" s="68"/>
      <c r="W10" s="68">
        <f>データ!Q6</f>
        <v>100</v>
      </c>
      <c r="X10" s="68"/>
      <c r="Y10" s="68"/>
      <c r="Z10" s="68"/>
      <c r="AA10" s="68"/>
      <c r="AB10" s="68"/>
      <c r="AC10" s="68"/>
      <c r="AD10" s="69">
        <f>データ!R6</f>
        <v>3672</v>
      </c>
      <c r="AE10" s="69"/>
      <c r="AF10" s="69"/>
      <c r="AG10" s="69"/>
      <c r="AH10" s="69"/>
      <c r="AI10" s="69"/>
      <c r="AJ10" s="69"/>
      <c r="AK10" s="2"/>
      <c r="AL10" s="69">
        <f>データ!V6</f>
        <v>92</v>
      </c>
      <c r="AM10" s="69"/>
      <c r="AN10" s="69"/>
      <c r="AO10" s="69"/>
      <c r="AP10" s="69"/>
      <c r="AQ10" s="69"/>
      <c r="AR10" s="69"/>
      <c r="AS10" s="69"/>
      <c r="AT10" s="68">
        <f>データ!W6</f>
        <v>11.52</v>
      </c>
      <c r="AU10" s="68"/>
      <c r="AV10" s="68"/>
      <c r="AW10" s="68"/>
      <c r="AX10" s="68"/>
      <c r="AY10" s="68"/>
      <c r="AZ10" s="68"/>
      <c r="BA10" s="68"/>
      <c r="BB10" s="68">
        <f>データ!X6</f>
        <v>7.99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108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109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【90.10】</v>
      </c>
      <c r="F85" s="26" t="str">
        <f>データ!AT6</f>
        <v>【164.71】</v>
      </c>
      <c r="G85" s="26" t="str">
        <f>データ!BE6</f>
        <v>【148.05】</v>
      </c>
      <c r="H85" s="26" t="str">
        <f>データ!BP6</f>
        <v>【325.02】</v>
      </c>
      <c r="I85" s="26" t="str">
        <f>データ!CA6</f>
        <v>【60.61】</v>
      </c>
      <c r="J85" s="26" t="str">
        <f>データ!CL6</f>
        <v>【270.94】</v>
      </c>
      <c r="K85" s="26" t="str">
        <f>データ!CW6</f>
        <v>【57.80】</v>
      </c>
      <c r="L85" s="26" t="str">
        <f>データ!DH6</f>
        <v>【78.90】</v>
      </c>
      <c r="M85" s="26" t="str">
        <f>データ!DS6</f>
        <v>【17.99】</v>
      </c>
      <c r="N85" s="26" t="str">
        <f>データ!ED6</f>
        <v>【-】</v>
      </c>
      <c r="O85" s="26" t="str">
        <f>データ!EO6</f>
        <v>【-】</v>
      </c>
    </row>
  </sheetData>
  <sheetProtection algorithmName="SHA-512" hashValue="11TCL7yT2RDRlbodD56/s1/HtzEpE9sP8TIz9WOFPqB8hzkvvDCsM4xTh/Ckx0+TeF8VN5QRGEekLUfEX9G68g==" saltValue="MKUU3rU/CCqMEXYyQ6D8w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372013</v>
      </c>
      <c r="D6" s="33">
        <f t="shared" si="3"/>
        <v>46</v>
      </c>
      <c r="E6" s="33">
        <f t="shared" si="3"/>
        <v>18</v>
      </c>
      <c r="F6" s="33">
        <f t="shared" si="3"/>
        <v>0</v>
      </c>
      <c r="G6" s="33">
        <f t="shared" si="3"/>
        <v>0</v>
      </c>
      <c r="H6" s="33" t="str">
        <f t="shared" si="3"/>
        <v>香川県　高松市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83.94</v>
      </c>
      <c r="P6" s="34">
        <f t="shared" si="3"/>
        <v>0.02</v>
      </c>
      <c r="Q6" s="34">
        <f t="shared" si="3"/>
        <v>100</v>
      </c>
      <c r="R6" s="34">
        <f t="shared" si="3"/>
        <v>3672</v>
      </c>
      <c r="S6" s="34">
        <f t="shared" si="3"/>
        <v>428296</v>
      </c>
      <c r="T6" s="34">
        <f t="shared" si="3"/>
        <v>375.41</v>
      </c>
      <c r="U6" s="34">
        <f t="shared" si="3"/>
        <v>1140.8800000000001</v>
      </c>
      <c r="V6" s="34">
        <f t="shared" si="3"/>
        <v>92</v>
      </c>
      <c r="W6" s="34">
        <f t="shared" si="3"/>
        <v>11.52</v>
      </c>
      <c r="X6" s="34">
        <f t="shared" si="3"/>
        <v>7.99</v>
      </c>
      <c r="Y6" s="35">
        <f>IF(Y7="",NA(),Y7)</f>
        <v>100</v>
      </c>
      <c r="Z6" s="35">
        <f t="shared" ref="Z6:AH6" si="4">IF(Z7="",NA(),Z7)</f>
        <v>100</v>
      </c>
      <c r="AA6" s="35">
        <f t="shared" si="4"/>
        <v>100</v>
      </c>
      <c r="AB6" s="35">
        <f t="shared" si="4"/>
        <v>100</v>
      </c>
      <c r="AC6" s="35">
        <f t="shared" si="4"/>
        <v>100</v>
      </c>
      <c r="AD6" s="35">
        <f t="shared" si="4"/>
        <v>90.66</v>
      </c>
      <c r="AE6" s="35">
        <f t="shared" si="4"/>
        <v>89.69</v>
      </c>
      <c r="AF6" s="35">
        <f t="shared" si="4"/>
        <v>85.72</v>
      </c>
      <c r="AG6" s="35">
        <f t="shared" si="4"/>
        <v>93.44</v>
      </c>
      <c r="AH6" s="35">
        <f t="shared" si="4"/>
        <v>88.66</v>
      </c>
      <c r="AI6" s="34" t="str">
        <f>IF(AI7="","",IF(AI7="-","【-】","【"&amp;SUBSTITUTE(TEXT(AI7,"#,##0.00"),"-","△")&amp;"】"))</f>
        <v>【90.10】</v>
      </c>
      <c r="AJ6" s="34">
        <f>IF(AJ7="",NA(),AJ7)</f>
        <v>0</v>
      </c>
      <c r="AK6" s="34">
        <f t="shared" ref="AK6:AS6" si="5">IF(AK7="",NA(),AK7)</f>
        <v>0</v>
      </c>
      <c r="AL6" s="34">
        <f t="shared" si="5"/>
        <v>0</v>
      </c>
      <c r="AM6" s="34">
        <f t="shared" si="5"/>
        <v>0</v>
      </c>
      <c r="AN6" s="34">
        <f t="shared" si="5"/>
        <v>0</v>
      </c>
      <c r="AO6" s="35">
        <f t="shared" si="5"/>
        <v>91.1</v>
      </c>
      <c r="AP6" s="35">
        <f t="shared" si="5"/>
        <v>124.89</v>
      </c>
      <c r="AQ6" s="35">
        <f t="shared" si="5"/>
        <v>129.72999999999999</v>
      </c>
      <c r="AR6" s="35">
        <f t="shared" si="5"/>
        <v>123.58</v>
      </c>
      <c r="AS6" s="35">
        <f t="shared" si="5"/>
        <v>132.37</v>
      </c>
      <c r="AT6" s="34" t="str">
        <f>IF(AT7="","",IF(AT7="-","【-】","【"&amp;SUBSTITUTE(TEXT(AT7,"#,##0.00"),"-","△")&amp;"】"))</f>
        <v>【164.71】</v>
      </c>
      <c r="AU6" s="35">
        <f>IF(AU7="",NA(),AU7)</f>
        <v>607.01</v>
      </c>
      <c r="AV6" s="35">
        <f t="shared" ref="AV6:BD6" si="6">IF(AV7="",NA(),AV7)</f>
        <v>1580.42</v>
      </c>
      <c r="AW6" s="35">
        <f t="shared" si="6"/>
        <v>2019.6</v>
      </c>
      <c r="AX6" s="35">
        <f t="shared" si="6"/>
        <v>3282.68</v>
      </c>
      <c r="AY6" s="35">
        <f t="shared" si="6"/>
        <v>3376.92</v>
      </c>
      <c r="AZ6" s="35">
        <f t="shared" si="6"/>
        <v>247.48</v>
      </c>
      <c r="BA6" s="35">
        <f t="shared" si="6"/>
        <v>221.76</v>
      </c>
      <c r="BB6" s="35">
        <f t="shared" si="6"/>
        <v>180.07</v>
      </c>
      <c r="BC6" s="35">
        <f t="shared" si="6"/>
        <v>172.39</v>
      </c>
      <c r="BD6" s="35">
        <f t="shared" si="6"/>
        <v>104.38</v>
      </c>
      <c r="BE6" s="34" t="str">
        <f>IF(BE7="","",IF(BE7="-","【-】","【"&amp;SUBSTITUTE(TEXT(BE7,"#,##0.00"),"-","△")&amp;"】"))</f>
        <v>【148.05】</v>
      </c>
      <c r="BF6" s="35">
        <f>IF(BF7="",NA(),BF7)</f>
        <v>223.59</v>
      </c>
      <c r="BG6" s="35">
        <f t="shared" ref="BG6:BO6" si="7">IF(BG7="",NA(),BG7)</f>
        <v>204.28</v>
      </c>
      <c r="BH6" s="34">
        <f t="shared" si="7"/>
        <v>210.63</v>
      </c>
      <c r="BI6" s="35">
        <f t="shared" si="7"/>
        <v>197.69</v>
      </c>
      <c r="BJ6" s="35">
        <f t="shared" si="7"/>
        <v>187.86</v>
      </c>
      <c r="BK6" s="35">
        <f t="shared" si="7"/>
        <v>416.91</v>
      </c>
      <c r="BL6" s="35">
        <f t="shared" si="7"/>
        <v>392.19</v>
      </c>
      <c r="BM6" s="35">
        <f t="shared" si="7"/>
        <v>413.5</v>
      </c>
      <c r="BN6" s="35">
        <f t="shared" si="7"/>
        <v>407.42</v>
      </c>
      <c r="BO6" s="35">
        <f t="shared" si="7"/>
        <v>296.89</v>
      </c>
      <c r="BP6" s="34" t="str">
        <f>IF(BP7="","",IF(BP7="-","【-】","【"&amp;SUBSTITUTE(TEXT(BP7,"#,##0.00"),"-","△")&amp;"】"))</f>
        <v>【325.02】</v>
      </c>
      <c r="BQ6" s="35">
        <f>IF(BQ7="",NA(),BQ7)</f>
        <v>73.2</v>
      </c>
      <c r="BR6" s="35">
        <f t="shared" ref="BR6:BZ6" si="8">IF(BR7="",NA(),BR7)</f>
        <v>84.56</v>
      </c>
      <c r="BS6" s="35">
        <f t="shared" si="8"/>
        <v>80.91</v>
      </c>
      <c r="BT6" s="35">
        <f t="shared" si="8"/>
        <v>87.49</v>
      </c>
      <c r="BU6" s="35">
        <f t="shared" si="8"/>
        <v>82.97</v>
      </c>
      <c r="BV6" s="35">
        <f t="shared" si="8"/>
        <v>57.93</v>
      </c>
      <c r="BW6" s="35">
        <f t="shared" si="8"/>
        <v>57.03</v>
      </c>
      <c r="BX6" s="35">
        <f t="shared" si="8"/>
        <v>55.84</v>
      </c>
      <c r="BY6" s="35">
        <f t="shared" si="8"/>
        <v>57.08</v>
      </c>
      <c r="BZ6" s="35">
        <f t="shared" si="8"/>
        <v>63.06</v>
      </c>
      <c r="CA6" s="34" t="str">
        <f>IF(CA7="","",IF(CA7="-","【-】","【"&amp;SUBSTITUTE(TEXT(CA7,"#,##0.00"),"-","△")&amp;"】"))</f>
        <v>【60.61】</v>
      </c>
      <c r="CB6" s="35">
        <f>IF(CB7="",NA(),CB7)</f>
        <v>191.45</v>
      </c>
      <c r="CC6" s="35">
        <f t="shared" ref="CC6:CK6" si="9">IF(CC7="",NA(),CC7)</f>
        <v>179.07</v>
      </c>
      <c r="CD6" s="35">
        <f t="shared" si="9"/>
        <v>174.21</v>
      </c>
      <c r="CE6" s="35">
        <f t="shared" si="9"/>
        <v>163.72999999999999</v>
      </c>
      <c r="CF6" s="35">
        <f t="shared" si="9"/>
        <v>185.08</v>
      </c>
      <c r="CG6" s="35">
        <f t="shared" si="9"/>
        <v>276.93</v>
      </c>
      <c r="CH6" s="35">
        <f t="shared" si="9"/>
        <v>283.73</v>
      </c>
      <c r="CI6" s="35">
        <f t="shared" si="9"/>
        <v>287.57</v>
      </c>
      <c r="CJ6" s="35">
        <f t="shared" si="9"/>
        <v>286.86</v>
      </c>
      <c r="CK6" s="35">
        <f t="shared" si="9"/>
        <v>264.77</v>
      </c>
      <c r="CL6" s="34" t="str">
        <f>IF(CL7="","",IF(CL7="-","【-】","【"&amp;SUBSTITUTE(TEXT(CL7,"#,##0.00"),"-","△")&amp;"】"))</f>
        <v>【270.94】</v>
      </c>
      <c r="CM6" s="35">
        <f>IF(CM7="",NA(),CM7)</f>
        <v>100</v>
      </c>
      <c r="CN6" s="34">
        <f t="shared" ref="CN6:CV6" si="10">IF(CN7="",NA(),CN7)</f>
        <v>0</v>
      </c>
      <c r="CO6" s="35">
        <f t="shared" si="10"/>
        <v>96.15</v>
      </c>
      <c r="CP6" s="35">
        <f t="shared" si="10"/>
        <v>96.15</v>
      </c>
      <c r="CQ6" s="35">
        <f t="shared" si="10"/>
        <v>88.46</v>
      </c>
      <c r="CR6" s="35">
        <f t="shared" si="10"/>
        <v>59.08</v>
      </c>
      <c r="CS6" s="35">
        <f t="shared" si="10"/>
        <v>58.25</v>
      </c>
      <c r="CT6" s="35">
        <f t="shared" si="10"/>
        <v>61.55</v>
      </c>
      <c r="CU6" s="35">
        <f t="shared" si="10"/>
        <v>57.22</v>
      </c>
      <c r="CV6" s="35">
        <f t="shared" si="10"/>
        <v>59.94</v>
      </c>
      <c r="CW6" s="34" t="str">
        <f>IF(CW7="","",IF(CW7="-","【-】","【"&amp;SUBSTITUTE(TEXT(CW7,"#,##0.00"),"-","△")&amp;"】"))</f>
        <v>【57.80】</v>
      </c>
      <c r="CX6" s="35">
        <f>IF(CX7="",NA(),CX7)</f>
        <v>100</v>
      </c>
      <c r="CY6" s="35">
        <f t="shared" ref="CY6:DG6" si="11">IF(CY7="",NA(),CY7)</f>
        <v>100</v>
      </c>
      <c r="CZ6" s="35">
        <f t="shared" si="11"/>
        <v>100</v>
      </c>
      <c r="DA6" s="35">
        <f t="shared" si="11"/>
        <v>100</v>
      </c>
      <c r="DB6" s="35">
        <f t="shared" si="11"/>
        <v>100</v>
      </c>
      <c r="DC6" s="35">
        <f t="shared" si="11"/>
        <v>77.12</v>
      </c>
      <c r="DD6" s="35">
        <f t="shared" si="11"/>
        <v>68.150000000000006</v>
      </c>
      <c r="DE6" s="35">
        <f t="shared" si="11"/>
        <v>67.489999999999995</v>
      </c>
      <c r="DF6" s="35">
        <f t="shared" si="11"/>
        <v>67.290000000000006</v>
      </c>
      <c r="DG6" s="35">
        <f t="shared" si="11"/>
        <v>89.66</v>
      </c>
      <c r="DH6" s="34" t="str">
        <f>IF(DH7="","",IF(DH7="-","【-】","【"&amp;SUBSTITUTE(TEXT(DH7,"#,##0.00"),"-","△")&amp;"】"))</f>
        <v>【78.90】</v>
      </c>
      <c r="DI6" s="35">
        <f>IF(DI7="",NA(),DI7)</f>
        <v>16.87</v>
      </c>
      <c r="DJ6" s="35">
        <f t="shared" ref="DJ6:DR6" si="12">IF(DJ7="",NA(),DJ7)</f>
        <v>21.09</v>
      </c>
      <c r="DK6" s="35">
        <f t="shared" si="12"/>
        <v>25.31</v>
      </c>
      <c r="DL6" s="35">
        <f t="shared" si="12"/>
        <v>29.53</v>
      </c>
      <c r="DM6" s="35">
        <f t="shared" si="12"/>
        <v>33.75</v>
      </c>
      <c r="DN6" s="35">
        <f t="shared" si="12"/>
        <v>13.6</v>
      </c>
      <c r="DO6" s="35">
        <f t="shared" si="12"/>
        <v>14.97</v>
      </c>
      <c r="DP6" s="35">
        <f t="shared" si="12"/>
        <v>16.16</v>
      </c>
      <c r="DQ6" s="35">
        <f t="shared" si="12"/>
        <v>16.420000000000002</v>
      </c>
      <c r="DR6" s="35">
        <f t="shared" si="12"/>
        <v>21.11</v>
      </c>
      <c r="DS6" s="34" t="str">
        <f>IF(DS7="","",IF(DS7="-","【-】","【"&amp;SUBSTITUTE(TEXT(DS7,"#,##0.00"),"-","△")&amp;"】"))</f>
        <v>【17.99】</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2018</v>
      </c>
      <c r="C7" s="37">
        <v>372013</v>
      </c>
      <c r="D7" s="37">
        <v>46</v>
      </c>
      <c r="E7" s="37">
        <v>18</v>
      </c>
      <c r="F7" s="37">
        <v>0</v>
      </c>
      <c r="G7" s="37">
        <v>0</v>
      </c>
      <c r="H7" s="37" t="s">
        <v>96</v>
      </c>
      <c r="I7" s="37" t="s">
        <v>97</v>
      </c>
      <c r="J7" s="37" t="s">
        <v>98</v>
      </c>
      <c r="K7" s="37" t="s">
        <v>99</v>
      </c>
      <c r="L7" s="37" t="s">
        <v>100</v>
      </c>
      <c r="M7" s="37" t="s">
        <v>101</v>
      </c>
      <c r="N7" s="38" t="s">
        <v>102</v>
      </c>
      <c r="O7" s="38">
        <v>83.94</v>
      </c>
      <c r="P7" s="38">
        <v>0.02</v>
      </c>
      <c r="Q7" s="38">
        <v>100</v>
      </c>
      <c r="R7" s="38">
        <v>3672</v>
      </c>
      <c r="S7" s="38">
        <v>428296</v>
      </c>
      <c r="T7" s="38">
        <v>375.41</v>
      </c>
      <c r="U7" s="38">
        <v>1140.8800000000001</v>
      </c>
      <c r="V7" s="38">
        <v>92</v>
      </c>
      <c r="W7" s="38">
        <v>11.52</v>
      </c>
      <c r="X7" s="38">
        <v>7.99</v>
      </c>
      <c r="Y7" s="38">
        <v>100</v>
      </c>
      <c r="Z7" s="38">
        <v>100</v>
      </c>
      <c r="AA7" s="38">
        <v>100</v>
      </c>
      <c r="AB7" s="38">
        <v>100</v>
      </c>
      <c r="AC7" s="38">
        <v>100</v>
      </c>
      <c r="AD7" s="38">
        <v>90.66</v>
      </c>
      <c r="AE7" s="38">
        <v>89.69</v>
      </c>
      <c r="AF7" s="38">
        <v>85.72</v>
      </c>
      <c r="AG7" s="38">
        <v>93.44</v>
      </c>
      <c r="AH7" s="38">
        <v>88.66</v>
      </c>
      <c r="AI7" s="38">
        <v>90.1</v>
      </c>
      <c r="AJ7" s="38">
        <v>0</v>
      </c>
      <c r="AK7" s="38">
        <v>0</v>
      </c>
      <c r="AL7" s="38">
        <v>0</v>
      </c>
      <c r="AM7" s="38">
        <v>0</v>
      </c>
      <c r="AN7" s="38">
        <v>0</v>
      </c>
      <c r="AO7" s="38">
        <v>91.1</v>
      </c>
      <c r="AP7" s="38">
        <v>124.89</v>
      </c>
      <c r="AQ7" s="38">
        <v>129.72999999999999</v>
      </c>
      <c r="AR7" s="38">
        <v>123.58</v>
      </c>
      <c r="AS7" s="38">
        <v>132.37</v>
      </c>
      <c r="AT7" s="38">
        <v>164.71</v>
      </c>
      <c r="AU7" s="38">
        <v>607.01</v>
      </c>
      <c r="AV7" s="38">
        <v>1580.42</v>
      </c>
      <c r="AW7" s="38">
        <v>2019.6</v>
      </c>
      <c r="AX7" s="38">
        <v>3282.68</v>
      </c>
      <c r="AY7" s="38">
        <v>3376.92</v>
      </c>
      <c r="AZ7" s="38">
        <v>247.48</v>
      </c>
      <c r="BA7" s="38">
        <v>221.76</v>
      </c>
      <c r="BB7" s="38">
        <v>180.07</v>
      </c>
      <c r="BC7" s="38">
        <v>172.39</v>
      </c>
      <c r="BD7" s="38">
        <v>104.38</v>
      </c>
      <c r="BE7" s="38">
        <v>148.05000000000001</v>
      </c>
      <c r="BF7" s="38">
        <v>223.59</v>
      </c>
      <c r="BG7" s="38">
        <v>204.28</v>
      </c>
      <c r="BH7" s="42">
        <v>210.63</v>
      </c>
      <c r="BI7" s="38">
        <v>197.69</v>
      </c>
      <c r="BJ7" s="38">
        <v>187.86</v>
      </c>
      <c r="BK7" s="38">
        <v>416.91</v>
      </c>
      <c r="BL7" s="38">
        <v>392.19</v>
      </c>
      <c r="BM7" s="38">
        <v>413.5</v>
      </c>
      <c r="BN7" s="38">
        <v>407.42</v>
      </c>
      <c r="BO7" s="38">
        <v>296.89</v>
      </c>
      <c r="BP7" s="38">
        <v>325.02</v>
      </c>
      <c r="BQ7" s="38">
        <v>73.2</v>
      </c>
      <c r="BR7" s="38">
        <v>84.56</v>
      </c>
      <c r="BS7" s="38">
        <v>80.91</v>
      </c>
      <c r="BT7" s="38">
        <v>87.49</v>
      </c>
      <c r="BU7" s="38">
        <v>82.97</v>
      </c>
      <c r="BV7" s="38">
        <v>57.93</v>
      </c>
      <c r="BW7" s="38">
        <v>57.03</v>
      </c>
      <c r="BX7" s="38">
        <v>55.84</v>
      </c>
      <c r="BY7" s="38">
        <v>57.08</v>
      </c>
      <c r="BZ7" s="38">
        <v>63.06</v>
      </c>
      <c r="CA7" s="38">
        <v>60.61</v>
      </c>
      <c r="CB7" s="38">
        <v>191.45</v>
      </c>
      <c r="CC7" s="38">
        <v>179.07</v>
      </c>
      <c r="CD7" s="38">
        <v>174.21</v>
      </c>
      <c r="CE7" s="38">
        <v>163.72999999999999</v>
      </c>
      <c r="CF7" s="38">
        <v>185.08</v>
      </c>
      <c r="CG7" s="38">
        <v>276.93</v>
      </c>
      <c r="CH7" s="38">
        <v>283.73</v>
      </c>
      <c r="CI7" s="38">
        <v>287.57</v>
      </c>
      <c r="CJ7" s="38">
        <v>286.86</v>
      </c>
      <c r="CK7" s="38">
        <v>264.77</v>
      </c>
      <c r="CL7" s="38">
        <v>270.94</v>
      </c>
      <c r="CM7" s="38">
        <v>100</v>
      </c>
      <c r="CN7" s="38">
        <v>0</v>
      </c>
      <c r="CO7" s="38">
        <v>96.15</v>
      </c>
      <c r="CP7" s="38">
        <v>96.15</v>
      </c>
      <c r="CQ7" s="38">
        <v>88.46</v>
      </c>
      <c r="CR7" s="38">
        <v>59.08</v>
      </c>
      <c r="CS7" s="38">
        <v>58.25</v>
      </c>
      <c r="CT7" s="38">
        <v>61.55</v>
      </c>
      <c r="CU7" s="38">
        <v>57.22</v>
      </c>
      <c r="CV7" s="38">
        <v>59.94</v>
      </c>
      <c r="CW7" s="38">
        <v>57.8</v>
      </c>
      <c r="CX7" s="38">
        <v>100</v>
      </c>
      <c r="CY7" s="38">
        <v>100</v>
      </c>
      <c r="CZ7" s="38">
        <v>100</v>
      </c>
      <c r="DA7" s="38">
        <v>100</v>
      </c>
      <c r="DB7" s="38">
        <v>100</v>
      </c>
      <c r="DC7" s="38">
        <v>77.12</v>
      </c>
      <c r="DD7" s="38">
        <v>68.150000000000006</v>
      </c>
      <c r="DE7" s="38">
        <v>67.489999999999995</v>
      </c>
      <c r="DF7" s="38">
        <v>67.290000000000006</v>
      </c>
      <c r="DG7" s="38">
        <v>89.66</v>
      </c>
      <c r="DH7" s="38">
        <v>78.900000000000006</v>
      </c>
      <c r="DI7" s="38">
        <v>16.87</v>
      </c>
      <c r="DJ7" s="38">
        <v>21.09</v>
      </c>
      <c r="DK7" s="38">
        <v>25.31</v>
      </c>
      <c r="DL7" s="38">
        <v>29.53</v>
      </c>
      <c r="DM7" s="38">
        <v>33.75</v>
      </c>
      <c r="DN7" s="38">
        <v>13.6</v>
      </c>
      <c r="DO7" s="38">
        <v>14.97</v>
      </c>
      <c r="DP7" s="38">
        <v>16.16</v>
      </c>
      <c r="DQ7" s="38">
        <v>16.420000000000002</v>
      </c>
      <c r="DR7" s="38">
        <v>21.11</v>
      </c>
      <c r="DS7" s="38">
        <v>17.989999999999998</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山路 桂子</cp:lastModifiedBy>
  <cp:lastPrinted>2020-01-24T08:21:01Z</cp:lastPrinted>
  <dcterms:created xsi:type="dcterms:W3CDTF">2019-12-05T04:57:53Z</dcterms:created>
  <dcterms:modified xsi:type="dcterms:W3CDTF">2020-01-24T08:21:03Z</dcterms:modified>
  <cp:category/>
</cp:coreProperties>
</file>