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aster.city.takamatsu.kagawa.jp\suidou\kigyou\経営比較分析表\"/>
    </mc:Choice>
  </mc:AlternateContent>
  <workbookProtection workbookAlgorithmName="SHA-512" workbookHashValue="v7VE+z2MZPUnWZr2iEbfI/e6x/w0CH7NohVC0xz+94O1paLvUw8P9CKhvhFPO2aA7NygN2R/ii2o8LMAibz1Xg==" workbookSaltValue="i5YkIIEFJS1Hx1lvyZ5HeA==" workbookSpinCount="100000" lockStructure="1"/>
  <bookViews>
    <workbookView xWindow="240" yWindow="75" windowWidth="14940" windowHeight="786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BB8" i="4"/>
  <c r="W8" i="4"/>
  <c r="P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<sst xmlns="http://schemas.openxmlformats.org/spreadsheetml/2006/main" count="235" uniqueCount="123">
  <si>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</si>
  <si>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</si>
  <si>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</si>
  <si>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</si>
  <si>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</si>
  <si>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</si>
  <si>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</si>
  <si>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</si>
  <si>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</si>
  <si>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</si>
  <si>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</si>
  <si>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</si>
  <si>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</si>
  <si>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</si>
  <si>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</si>
  <si>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</si>
  <si>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</si>
  <si>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</si>
  <si>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</si>
  <si>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</si>
  <si>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</si>
  <si>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</si>
  <si>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</si>
  <si>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</si>
  <si>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</si>
  <si>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</si>
  <si>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</si>
  <si>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</si>
  <si>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</si>
  <si>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</si>
  <si>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</si>
  <si>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</si>
  <si>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</si>
  <si>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</si>
  <si>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</si>
  <si>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</si>
  <si>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</si>
  <si>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</si>
  <si>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</si>
  <si>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</si>
  <si>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</si>
  <si>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</si>
  <si>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</si>
  <si>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</si>
  <si>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</si>
  <si>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</si>
  <si>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</si>
  <si>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</si>
  <si>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</si>
  <si>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</si>
  <si>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</si>
  <si>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</si>
  <si>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</si>
  <si>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</si>
  <si>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</si>
  <si>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</si>
  <si>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</si>
  <si>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</si>
  <si>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</si>
  <si>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</si>
  <si>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</si>
  <si>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</si>
  <si>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</si>
  <si>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</si>
  <si>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</si>
  <si>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</si>
  <si>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</si>
  <si>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</si>
  <si>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</si>
  <si>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</si>
  <si>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</si>
  <si>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</si>
  <si>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</si>
  <si>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</si>
  <si>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</si>
  <si>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</si>
  <si>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</si>
  <si>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</si>
  <si>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</si>
  <si>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</si>
  <si>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</si>
  <si>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</si>
  <si>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</si>
  <si>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</si>
  <si>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</si>
  <si>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</si>
  <si>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</si>
  <si>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</si>
  <si>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</si>
  <si>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</si>
  <si>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</si>
  <si>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</si>
  <si>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</si>
  <si>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</si>
  <si>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</si>
  <si>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</si>
  <si>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</si>
  <si>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</si>
  <si>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</si>
  <si>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</si>
  <si>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</si>
  <si>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</si>
  <si>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</si>
  <si>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</si>
  <si>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</si>
  <si>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</si>
  <si>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</si>
  <si>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</si>
  <si>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高松市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</si>
  <si>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</si>
  <si>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</si>
  <si>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</si>
  <si>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</si>
  <si>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</si>
  <si>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</si>
  <si>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</si>
  <si>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</si>
  <si>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</si>
  <si>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</si>
  <si>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が平成７年頃と比較的新しく、管渠・施設等の法定耐用年数経過まで期間があり、管渠の傷みも少ないのが現状である。しかし、マンホールポンプなど負荷の掛かる施設においては、計画的に修繕等を行っている。</t>
    <phoneticPr fontId="4"/>
  </si>
  <si>
    <t>　農業集落排水事業の運営は歳入不足であり、その不足額については、一般会計繰入金により収支を合わせている。また過疎化の進んでいる地域のため、今後の利用者数の減少も見込まれており、歳入不足が深刻化する可能性がある。
　しかしながら、使用料改定等による経営状況の改善を行うことは、負担の増大から使用者数の減少を伴う恐れがあるため現状では非常に難しく、現状の維持に努めていく。
　今後は、平成２７年度に改定した高松市上下水道事業基本計画（経営戦略）を基本指針として、適切な事業運営に努めたい。</t>
    <phoneticPr fontId="4"/>
  </si>
  <si>
    <t>自治体職員</t>
    <rPh sb="0" eb="3">
      <t>ジチタイ</t>
    </rPh>
    <rPh sb="3" eb="5">
      <t>ショクイン</t>
    </rPh>
    <phoneticPr fontId="4"/>
  </si>
  <si>
    <t>①経常収支比率は、使用料で回収できない経費を一般会計からの繰入金で全額繰り入れて賄っていることから、比率は１００％となっている。
④企業債残高対事業規模比率は年々低下してきており、これは、現在新規の企業債の借入れを行っていないため、今後も低下すると思われる。
　適正水準とされる２０㎥当たりの使用料収入が３，０００円に達していないため、⑤経費回収率が全国平均より若干低くなっている。本市の経費回収率は、毎年大きく増減しており、平均を大きく下回る年もあるが、これは施設等の修繕の有無などにより⑥汚水処理原価が増減したことによるものである。
　公共下水道などと一体的に運営していることで維持管理費などは比較的低く抑えられているが、経費回収率は他都市同様低い水準となっているため、今後も引き続き、使用料確保の適正化と汚水処理原価の引き下げに努めていく。</t>
    <rPh sb="315" eb="317">
      <t>ケイヒ</t>
    </rPh>
    <rPh sb="317" eb="319">
      <t>カイシュウ</t>
    </rPh>
    <rPh sb="319" eb="320">
      <t>リツ</t>
    </rPh>
    <rPh sb="339" eb="341">
      <t>コンゴ</t>
    </rPh>
    <rPh sb="342" eb="343">
      <t>ヒ</t>
    </rPh>
    <rPh sb="344" eb="345">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</si>
</sst>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569384"/>
        <c:axId val="18086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80569384"/>
        <c:axId val="180867864"/>
      </c:lineChart>
      <c:dateAx>
        <c:axId val="180569384"/>
        <c:scaling>
          <c:orientation val="minMax"/>
        </c:scaling>
        <c:delete val="1"/>
        <c:axPos val="b"/>
        <c:numFmt formatCode="ge" sourceLinked="1"/>
        <c:majorTickMark val="none"/>
        <c:minorTickMark val="none"/>
        <c:tickLblPos val="none"/>
        <c:crossAx val="180867864"/>
        <c:crosses val="autoZero"/>
        <c:auto val="1"/>
        <c:lblOffset val="100"/>
        <c:baseTimeUnit val="years"/>
      </c:dateAx>
      <c:valAx>
        <c:axId val="18086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6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55.36</c:v>
                </c:pt>
                <c:pt idx="1">
                  <c:v>54.46</c:v>
                </c:pt>
                <c:pt idx="2">
                  <c:v>54.46</c:v>
                </c:pt>
                <c:pt idx="3">
                  <c:v>54.46</c:v>
                </c:pt>
                <c:pt idx="4">
                  <c:v>54.46</c:v>
                </c:pt>
              </c:numCache>
            </c:numRef>
          </c:val>
        </c:ser>
        <c:dLbls>
          <c:showLegendKey val="0"/>
          <c:showVal val="0"/>
          <c:showCatName val="0"/>
          <c:showSerName val="0"/>
          <c:showPercent val="0"/>
          <c:showBubbleSize val="0"/>
        </c:dLbls>
        <c:gapWidth val="150"/>
        <c:axId val="183173552"/>
        <c:axId val="18317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83173552"/>
        <c:axId val="183173944"/>
      </c:lineChart>
      <c:dateAx>
        <c:axId val="183173552"/>
        <c:scaling>
          <c:orientation val="minMax"/>
        </c:scaling>
        <c:delete val="1"/>
        <c:axPos val="b"/>
        <c:numFmt formatCode="ge" sourceLinked="1"/>
        <c:majorTickMark val="none"/>
        <c:minorTickMark val="none"/>
        <c:tickLblPos val="none"/>
        <c:crossAx val="183173944"/>
        <c:crosses val="autoZero"/>
        <c:auto val="1"/>
        <c:lblOffset val="100"/>
        <c:baseTimeUnit val="years"/>
      </c:dateAx>
      <c:valAx>
        <c:axId val="18317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7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3175120"/>
        <c:axId val="18317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83175120"/>
        <c:axId val="183175512"/>
      </c:lineChart>
      <c:dateAx>
        <c:axId val="183175120"/>
        <c:scaling>
          <c:orientation val="minMax"/>
        </c:scaling>
        <c:delete val="1"/>
        <c:axPos val="b"/>
        <c:numFmt formatCode="ge" sourceLinked="1"/>
        <c:majorTickMark val="none"/>
        <c:minorTickMark val="none"/>
        <c:tickLblPos val="none"/>
        <c:crossAx val="183175512"/>
        <c:crosses val="autoZero"/>
        <c:auto val="1"/>
        <c:lblOffset val="100"/>
        <c:baseTimeUnit val="years"/>
      </c:dateAx>
      <c:valAx>
        <c:axId val="18317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7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2938688"/>
        <c:axId val="1829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82938688"/>
        <c:axId val="182939072"/>
      </c:lineChart>
      <c:dateAx>
        <c:axId val="182938688"/>
        <c:scaling>
          <c:orientation val="minMax"/>
        </c:scaling>
        <c:delete val="1"/>
        <c:axPos val="b"/>
        <c:numFmt formatCode="ge" sourceLinked="1"/>
        <c:majorTickMark val="none"/>
        <c:minorTickMark val="none"/>
        <c:tickLblPos val="none"/>
        <c:crossAx val="182939072"/>
        <c:crosses val="autoZero"/>
        <c:auto val="1"/>
        <c:lblOffset val="100"/>
        <c:baseTimeUnit val="years"/>
      </c:dateAx>
      <c:valAx>
        <c:axId val="1829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3.97</c:v>
                </c:pt>
                <c:pt idx="1">
                  <c:v>5.65</c:v>
                </c:pt>
                <c:pt idx="2">
                  <c:v>18.329999999999998</c:v>
                </c:pt>
                <c:pt idx="3">
                  <c:v>21.11</c:v>
                </c:pt>
                <c:pt idx="4">
                  <c:v>23.64</c:v>
                </c:pt>
              </c:numCache>
            </c:numRef>
          </c:val>
        </c:ser>
        <c:dLbls>
          <c:showLegendKey val="0"/>
          <c:showVal val="0"/>
          <c:showCatName val="0"/>
          <c:showSerName val="0"/>
          <c:showPercent val="0"/>
          <c:showBubbleSize val="0"/>
        </c:dLbls>
        <c:gapWidth val="150"/>
        <c:axId val="182973488"/>
        <c:axId val="18297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82973488"/>
        <c:axId val="182973872"/>
      </c:lineChart>
      <c:dateAx>
        <c:axId val="182973488"/>
        <c:scaling>
          <c:orientation val="minMax"/>
        </c:scaling>
        <c:delete val="1"/>
        <c:axPos val="b"/>
        <c:numFmt formatCode="ge" sourceLinked="1"/>
        <c:majorTickMark val="none"/>
        <c:minorTickMark val="none"/>
        <c:tickLblPos val="none"/>
        <c:crossAx val="182973872"/>
        <c:crosses val="autoZero"/>
        <c:auto val="1"/>
        <c:lblOffset val="100"/>
        <c:baseTimeUnit val="years"/>
      </c:dateAx>
      <c:valAx>
        <c:axId val="18297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7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088272"/>
        <c:axId val="18308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3088272"/>
        <c:axId val="183088656"/>
      </c:lineChart>
      <c:dateAx>
        <c:axId val="183088272"/>
        <c:scaling>
          <c:orientation val="minMax"/>
        </c:scaling>
        <c:delete val="1"/>
        <c:axPos val="b"/>
        <c:numFmt formatCode="ge" sourceLinked="1"/>
        <c:majorTickMark val="none"/>
        <c:minorTickMark val="none"/>
        <c:tickLblPos val="none"/>
        <c:crossAx val="183088656"/>
        <c:crosses val="autoZero"/>
        <c:auto val="1"/>
        <c:lblOffset val="100"/>
        <c:baseTimeUnit val="years"/>
      </c:dateAx>
      <c:valAx>
        <c:axId val="18308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8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441840"/>
        <c:axId val="18244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182441840"/>
        <c:axId val="182443408"/>
      </c:lineChart>
      <c:dateAx>
        <c:axId val="182441840"/>
        <c:scaling>
          <c:orientation val="minMax"/>
        </c:scaling>
        <c:delete val="1"/>
        <c:axPos val="b"/>
        <c:numFmt formatCode="ge" sourceLinked="1"/>
        <c:majorTickMark val="none"/>
        <c:minorTickMark val="none"/>
        <c:tickLblPos val="none"/>
        <c:crossAx val="182443408"/>
        <c:crosses val="autoZero"/>
        <c:auto val="1"/>
        <c:lblOffset val="100"/>
        <c:baseTimeUnit val="years"/>
      </c:dateAx>
      <c:valAx>
        <c:axId val="18244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4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355.5</c:v>
                </c:pt>
                <c:pt idx="1">
                  <c:v>448.61</c:v>
                </c:pt>
                <c:pt idx="2">
                  <c:v>1178.95</c:v>
                </c:pt>
                <c:pt idx="3">
                  <c:v>1399.82</c:v>
                </c:pt>
                <c:pt idx="4">
                  <c:v>1523.28</c:v>
                </c:pt>
              </c:numCache>
            </c:numRef>
          </c:val>
        </c:ser>
        <c:dLbls>
          <c:showLegendKey val="0"/>
          <c:showVal val="0"/>
          <c:showCatName val="0"/>
          <c:showSerName val="0"/>
          <c:showPercent val="0"/>
          <c:showBubbleSize val="0"/>
        </c:dLbls>
        <c:gapWidth val="150"/>
        <c:axId val="182444584"/>
        <c:axId val="18244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182444584"/>
        <c:axId val="182444976"/>
      </c:lineChart>
      <c:dateAx>
        <c:axId val="182444584"/>
        <c:scaling>
          <c:orientation val="minMax"/>
        </c:scaling>
        <c:delete val="1"/>
        <c:axPos val="b"/>
        <c:numFmt formatCode="ge" sourceLinked="1"/>
        <c:majorTickMark val="none"/>
        <c:minorTickMark val="none"/>
        <c:tickLblPos val="none"/>
        <c:crossAx val="182444976"/>
        <c:crosses val="autoZero"/>
        <c:auto val="1"/>
        <c:lblOffset val="100"/>
        <c:baseTimeUnit val="years"/>
      </c:dateAx>
      <c:valAx>
        <c:axId val="18244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4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2241.9299999999998</c:v>
                </c:pt>
                <c:pt idx="1">
                  <c:v>2100.08</c:v>
                </c:pt>
                <c:pt idx="2">
                  <c:v>1929.37</c:v>
                </c:pt>
                <c:pt idx="3">
                  <c:v>1776.75</c:v>
                </c:pt>
                <c:pt idx="4" formatCode="#,##0.00;&quot;△&quot;#,##0.00">
                  <c:v>1600.85</c:v>
                </c:pt>
              </c:numCache>
            </c:numRef>
          </c:val>
        </c:ser>
        <c:dLbls>
          <c:showLegendKey val="0"/>
          <c:showVal val="0"/>
          <c:showCatName val="0"/>
          <c:showSerName val="0"/>
          <c:showPercent val="0"/>
          <c:showBubbleSize val="0"/>
        </c:dLbls>
        <c:gapWidth val="150"/>
        <c:axId val="182446152"/>
        <c:axId val="18244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82446152"/>
        <c:axId val="182446544"/>
      </c:lineChart>
      <c:dateAx>
        <c:axId val="182446152"/>
        <c:scaling>
          <c:orientation val="minMax"/>
        </c:scaling>
        <c:delete val="1"/>
        <c:axPos val="b"/>
        <c:numFmt formatCode="ge" sourceLinked="1"/>
        <c:majorTickMark val="none"/>
        <c:minorTickMark val="none"/>
        <c:tickLblPos val="none"/>
        <c:crossAx val="182446544"/>
        <c:crosses val="autoZero"/>
        <c:auto val="1"/>
        <c:lblOffset val="100"/>
        <c:baseTimeUnit val="years"/>
      </c:dateAx>
      <c:valAx>
        <c:axId val="18244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4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33.299999999999997</c:v>
                </c:pt>
                <c:pt idx="1">
                  <c:v>55.77</c:v>
                </c:pt>
                <c:pt idx="2">
                  <c:v>41.54</c:v>
                </c:pt>
                <c:pt idx="3">
                  <c:v>45.82</c:v>
                </c:pt>
                <c:pt idx="4">
                  <c:v>46.23</c:v>
                </c:pt>
              </c:numCache>
            </c:numRef>
          </c:val>
        </c:ser>
        <c:dLbls>
          <c:showLegendKey val="0"/>
          <c:showVal val="0"/>
          <c:showCatName val="0"/>
          <c:showSerName val="0"/>
          <c:showPercent val="0"/>
          <c:showBubbleSize val="0"/>
        </c:dLbls>
        <c:gapWidth val="150"/>
        <c:axId val="183170416"/>
        <c:axId val="18317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83170416"/>
        <c:axId val="183170808"/>
      </c:lineChart>
      <c:dateAx>
        <c:axId val="183170416"/>
        <c:scaling>
          <c:orientation val="minMax"/>
        </c:scaling>
        <c:delete val="1"/>
        <c:axPos val="b"/>
        <c:numFmt formatCode="ge" sourceLinked="1"/>
        <c:majorTickMark val="none"/>
        <c:minorTickMark val="none"/>
        <c:tickLblPos val="none"/>
        <c:crossAx val="183170808"/>
        <c:crosses val="autoZero"/>
        <c:auto val="1"/>
        <c:lblOffset val="100"/>
        <c:baseTimeUnit val="years"/>
      </c:dateAx>
      <c:valAx>
        <c:axId val="18317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7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352.76</c:v>
                </c:pt>
                <c:pt idx="1">
                  <c:v>203</c:v>
                </c:pt>
                <c:pt idx="2">
                  <c:v>292.08999999999997</c:v>
                </c:pt>
                <c:pt idx="3">
                  <c:v>295.77999999999997</c:v>
                </c:pt>
                <c:pt idx="4">
                  <c:v>233.75</c:v>
                </c:pt>
              </c:numCache>
            </c:numRef>
          </c:val>
        </c:ser>
        <c:dLbls>
          <c:showLegendKey val="0"/>
          <c:showVal val="0"/>
          <c:showCatName val="0"/>
          <c:showSerName val="0"/>
          <c:showPercent val="0"/>
          <c:showBubbleSize val="0"/>
        </c:dLbls>
        <c:gapWidth val="150"/>
        <c:axId val="183171984"/>
        <c:axId val="18317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83171984"/>
        <c:axId val="183172376"/>
      </c:lineChart>
      <c:dateAx>
        <c:axId val="183171984"/>
        <c:scaling>
          <c:orientation val="minMax"/>
        </c:scaling>
        <c:delete val="1"/>
        <c:axPos val="b"/>
        <c:numFmt formatCode="ge" sourceLinked="1"/>
        <c:majorTickMark val="none"/>
        <c:minorTickMark val="none"/>
        <c:tickLblPos val="none"/>
        <c:crossAx val="183172376"/>
        <c:crosses val="autoZero"/>
        <c:auto val="1"/>
        <c:lblOffset val="100"/>
        <c:baseTimeUnit val="years"/>
      </c:dateAx>
      <c:valAx>
        <c:axId val="18317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7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8" zoomScaleNormal="100" workbookViewId="0">
      <selection activeCell="CC17" sqref="CC1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香川県　高松市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121</v>
      </c>
      <c r="AE8" s="74"/>
      <c r="AF8" s="74"/>
      <c r="AG8" s="74"/>
      <c r="AH8" s="74"/>
      <c r="AI8" s="74"/>
      <c r="AJ8" s="74"/>
      <c r="AK8" s="4"/>
      <c r="AL8" s="68">
        <f>データ!S6</f>
        <v>429242</v>
      </c>
      <c r="AM8" s="68"/>
      <c r="AN8" s="68"/>
      <c r="AO8" s="68"/>
      <c r="AP8" s="68"/>
      <c r="AQ8" s="68"/>
      <c r="AR8" s="68"/>
      <c r="AS8" s="68"/>
      <c r="AT8" s="67">
        <f>データ!T6</f>
        <v>375.41</v>
      </c>
      <c r="AU8" s="67"/>
      <c r="AV8" s="67"/>
      <c r="AW8" s="67"/>
      <c r="AX8" s="67"/>
      <c r="AY8" s="67"/>
      <c r="AZ8" s="67"/>
      <c r="BA8" s="67"/>
      <c r="BB8" s="67">
        <f>データ!U6</f>
        <v>1143.4000000000001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89.36</v>
      </c>
      <c r="J10" s="67"/>
      <c r="K10" s="67"/>
      <c r="L10" s="67"/>
      <c r="M10" s="67"/>
      <c r="N10" s="67"/>
      <c r="O10" s="67"/>
      <c r="P10" s="67">
        <f>データ!P6</f>
        <v>0.04</v>
      </c>
      <c r="Q10" s="67"/>
      <c r="R10" s="67"/>
      <c r="S10" s="67"/>
      <c r="T10" s="67"/>
      <c r="U10" s="67"/>
      <c r="V10" s="67"/>
      <c r="W10" s="67">
        <f>データ!Q6</f>
        <v>100</v>
      </c>
      <c r="X10" s="67"/>
      <c r="Y10" s="67"/>
      <c r="Z10" s="67"/>
      <c r="AA10" s="67"/>
      <c r="AB10" s="67"/>
      <c r="AC10" s="67"/>
      <c r="AD10" s="68">
        <f>データ!R6</f>
        <v>2571</v>
      </c>
      <c r="AE10" s="68"/>
      <c r="AF10" s="68"/>
      <c r="AG10" s="68"/>
      <c r="AH10" s="68"/>
      <c r="AI10" s="68"/>
      <c r="AJ10" s="68"/>
      <c r="AK10" s="2"/>
      <c r="AL10" s="68">
        <f>データ!V6</f>
        <v>159</v>
      </c>
      <c r="AM10" s="68"/>
      <c r="AN10" s="68"/>
      <c r="AO10" s="68"/>
      <c r="AP10" s="68"/>
      <c r="AQ10" s="68"/>
      <c r="AR10" s="68"/>
      <c r="AS10" s="68"/>
      <c r="AT10" s="67">
        <f>データ!W6</f>
        <v>0.17</v>
      </c>
      <c r="AU10" s="67"/>
      <c r="AV10" s="67"/>
      <c r="AW10" s="67"/>
      <c r="AX10" s="67"/>
      <c r="AY10" s="67"/>
      <c r="AZ10" s="67"/>
      <c r="BA10" s="67"/>
      <c r="BB10" s="67">
        <f>データ!X6</f>
        <v>935.29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122</v>
      </c>
      <c r="BM16" s="86"/>
      <c r="BN16" s="86"/>
      <c r="BO16" s="86"/>
      <c r="BP16" s="86"/>
      <c r="BQ16" s="86"/>
      <c r="BR16" s="86"/>
      <c r="BS16" s="86"/>
      <c r="BT16" s="86"/>
      <c r="BU16" s="86"/>
      <c r="BV16" s="86"/>
      <c r="BW16" s="86"/>
      <c r="BX16" s="86"/>
      <c r="BY16" s="86"/>
      <c r="BZ16" s="8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85"/>
      <c r="BM34" s="86"/>
      <c r="BN34" s="86"/>
      <c r="BO34" s="86"/>
      <c r="BP34" s="86"/>
      <c r="BQ34" s="86"/>
      <c r="BR34" s="86"/>
      <c r="BS34" s="86"/>
      <c r="BT34" s="86"/>
      <c r="BU34" s="86"/>
      <c r="BV34" s="86"/>
      <c r="BW34" s="86"/>
      <c r="BX34" s="86"/>
      <c r="BY34" s="86"/>
      <c r="BZ34" s="87"/>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85"/>
      <c r="BM35" s="86"/>
      <c r="BN35" s="86"/>
      <c r="BO35" s="86"/>
      <c r="BP35" s="86"/>
      <c r="BQ35" s="86"/>
      <c r="BR35" s="86"/>
      <c r="BS35" s="86"/>
      <c r="BT35" s="86"/>
      <c r="BU35" s="86"/>
      <c r="BV35" s="86"/>
      <c r="BW35" s="86"/>
      <c r="BX35" s="86"/>
      <c r="BY35" s="86"/>
      <c r="BZ35" s="8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algorithmName="SHA-512" hashValue="EI/0uQPLcUhZ44cATDrNUOcz8jd0TAifneB3GJHUIcMQXJ/CgYjHQKsuA0uPW8VO8wL0UWPjRLPxJhITxFqnWw==" saltValue="WEeDUqfmXfso+Tyb8bu0n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BE1" workbookViewId="0">
      <selection activeCell="BJ8" sqref="BJ8"/>
    </sheetView>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372013</v>
      </c>
      <c r="D6" s="34">
        <f t="shared" si="3"/>
        <v>46</v>
      </c>
      <c r="E6" s="34">
        <f t="shared" si="3"/>
        <v>17</v>
      </c>
      <c r="F6" s="34">
        <f t="shared" si="3"/>
        <v>5</v>
      </c>
      <c r="G6" s="34">
        <f t="shared" si="3"/>
        <v>0</v>
      </c>
      <c r="H6" s="34" t="str">
        <f t="shared" si="3"/>
        <v>香川県　高松市</v>
      </c>
      <c r="I6" s="34" t="str">
        <f t="shared" si="3"/>
        <v>法適用</v>
      </c>
      <c r="J6" s="34" t="str">
        <f t="shared" si="3"/>
        <v>下水道事業</v>
      </c>
      <c r="K6" s="34" t="str">
        <f t="shared" si="3"/>
        <v>農業集落排水</v>
      </c>
      <c r="L6" s="34" t="str">
        <f t="shared" si="3"/>
        <v>F2</v>
      </c>
      <c r="M6" s="34">
        <f t="shared" si="3"/>
        <v>0</v>
      </c>
      <c r="N6" s="35" t="str">
        <f t="shared" si="3"/>
        <v>-</v>
      </c>
      <c r="O6" s="35">
        <f t="shared" si="3"/>
        <v>89.36</v>
      </c>
      <c r="P6" s="35">
        <f t="shared" si="3"/>
        <v>0.04</v>
      </c>
      <c r="Q6" s="35">
        <f t="shared" si="3"/>
        <v>100</v>
      </c>
      <c r="R6" s="35">
        <f t="shared" si="3"/>
        <v>2571</v>
      </c>
      <c r="S6" s="35">
        <f t="shared" si="3"/>
        <v>429242</v>
      </c>
      <c r="T6" s="35">
        <f t="shared" si="3"/>
        <v>375.41</v>
      </c>
      <c r="U6" s="35">
        <f t="shared" si="3"/>
        <v>1143.4000000000001</v>
      </c>
      <c r="V6" s="35">
        <f t="shared" si="3"/>
        <v>159</v>
      </c>
      <c r="W6" s="35">
        <f t="shared" si="3"/>
        <v>0.17</v>
      </c>
      <c r="X6" s="35">
        <f t="shared" si="3"/>
        <v>935.29</v>
      </c>
      <c r="Y6" s="36">
        <f>IF(Y7="",NA(),Y7)</f>
        <v>100</v>
      </c>
      <c r="Z6" s="36">
        <f t="shared" ref="Z6:AH6" si="4">IF(Z7="",NA(),Z7)</f>
        <v>100</v>
      </c>
      <c r="AA6" s="36">
        <f t="shared" si="4"/>
        <v>100</v>
      </c>
      <c r="AB6" s="36">
        <f t="shared" si="4"/>
        <v>100</v>
      </c>
      <c r="AC6" s="36">
        <f t="shared" si="4"/>
        <v>100</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355.5</v>
      </c>
      <c r="AV6" s="36">
        <f t="shared" ref="AV6:BD6" si="6">IF(AV7="",NA(),AV7)</f>
        <v>448.61</v>
      </c>
      <c r="AW6" s="36">
        <f t="shared" si="6"/>
        <v>1178.95</v>
      </c>
      <c r="AX6" s="36">
        <f t="shared" si="6"/>
        <v>1399.82</v>
      </c>
      <c r="AY6" s="36">
        <f t="shared" si="6"/>
        <v>1523.28</v>
      </c>
      <c r="AZ6" s="36">
        <f t="shared" si="6"/>
        <v>162.52000000000001</v>
      </c>
      <c r="BA6" s="36">
        <f t="shared" si="6"/>
        <v>124.2</v>
      </c>
      <c r="BB6" s="36">
        <f t="shared" si="6"/>
        <v>33.03</v>
      </c>
      <c r="BC6" s="36">
        <f t="shared" si="6"/>
        <v>29.45</v>
      </c>
      <c r="BD6" s="36">
        <f t="shared" si="6"/>
        <v>31.84</v>
      </c>
      <c r="BE6" s="35" t="str">
        <f>IF(BE7="","",IF(BE7="-","【-】","【"&amp;SUBSTITUTE(TEXT(BE7,"#,##0.00"),"-","△")&amp;"】"))</f>
        <v>【34.54】</v>
      </c>
      <c r="BF6" s="36">
        <f>IF(BF7="",NA(),BF7)</f>
        <v>2241.9299999999998</v>
      </c>
      <c r="BG6" s="36">
        <f t="shared" ref="BG6:BO6" si="7">IF(BG7="",NA(),BG7)</f>
        <v>2100.08</v>
      </c>
      <c r="BH6" s="36">
        <f t="shared" si="7"/>
        <v>1929.37</v>
      </c>
      <c r="BI6" s="36">
        <f t="shared" si="7"/>
        <v>1776.75</v>
      </c>
      <c r="BJ6" s="35">
        <f t="shared" si="7"/>
        <v>1600.85</v>
      </c>
      <c r="BK6" s="36">
        <f t="shared" si="7"/>
        <v>1197.82</v>
      </c>
      <c r="BL6" s="36">
        <f t="shared" si="7"/>
        <v>1126.77</v>
      </c>
      <c r="BM6" s="36">
        <f t="shared" si="7"/>
        <v>1044.8</v>
      </c>
      <c r="BN6" s="36">
        <f t="shared" si="7"/>
        <v>1081.8</v>
      </c>
      <c r="BO6" s="36">
        <f t="shared" si="7"/>
        <v>974.93</v>
      </c>
      <c r="BP6" s="35" t="str">
        <f>IF(BP7="","",IF(BP7="-","【-】","【"&amp;SUBSTITUTE(TEXT(BP7,"#,##0.00"),"-","△")&amp;"】"))</f>
        <v>【914.53】</v>
      </c>
      <c r="BQ6" s="36">
        <f>IF(BQ7="",NA(),BQ7)</f>
        <v>33.299999999999997</v>
      </c>
      <c r="BR6" s="36">
        <f t="shared" ref="BR6:BZ6" si="8">IF(BR7="",NA(),BR7)</f>
        <v>55.77</v>
      </c>
      <c r="BS6" s="36">
        <f t="shared" si="8"/>
        <v>41.54</v>
      </c>
      <c r="BT6" s="36">
        <f t="shared" si="8"/>
        <v>45.82</v>
      </c>
      <c r="BU6" s="36">
        <f t="shared" si="8"/>
        <v>46.23</v>
      </c>
      <c r="BV6" s="36">
        <f t="shared" si="8"/>
        <v>51.03</v>
      </c>
      <c r="BW6" s="36">
        <f t="shared" si="8"/>
        <v>50.9</v>
      </c>
      <c r="BX6" s="36">
        <f t="shared" si="8"/>
        <v>50.82</v>
      </c>
      <c r="BY6" s="36">
        <f t="shared" si="8"/>
        <v>52.19</v>
      </c>
      <c r="BZ6" s="36">
        <f t="shared" si="8"/>
        <v>55.32</v>
      </c>
      <c r="CA6" s="35" t="str">
        <f>IF(CA7="","",IF(CA7="-","【-】","【"&amp;SUBSTITUTE(TEXT(CA7,"#,##0.00"),"-","△")&amp;"】"))</f>
        <v>【55.73】</v>
      </c>
      <c r="CB6" s="36">
        <f>IF(CB7="",NA(),CB7)</f>
        <v>352.76</v>
      </c>
      <c r="CC6" s="36">
        <f t="shared" ref="CC6:CK6" si="9">IF(CC7="",NA(),CC7)</f>
        <v>203</v>
      </c>
      <c r="CD6" s="36">
        <f t="shared" si="9"/>
        <v>292.08999999999997</v>
      </c>
      <c r="CE6" s="36">
        <f t="shared" si="9"/>
        <v>295.77999999999997</v>
      </c>
      <c r="CF6" s="36">
        <f t="shared" si="9"/>
        <v>233.75</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55.36</v>
      </c>
      <c r="CN6" s="36">
        <f t="shared" ref="CN6:CV6" si="10">IF(CN7="",NA(),CN7)</f>
        <v>54.46</v>
      </c>
      <c r="CO6" s="36">
        <f t="shared" si="10"/>
        <v>54.46</v>
      </c>
      <c r="CP6" s="36">
        <f t="shared" si="10"/>
        <v>54.46</v>
      </c>
      <c r="CQ6" s="36">
        <f t="shared" si="10"/>
        <v>54.46</v>
      </c>
      <c r="CR6" s="36">
        <f t="shared" si="10"/>
        <v>54.74</v>
      </c>
      <c r="CS6" s="36">
        <f t="shared" si="10"/>
        <v>53.78</v>
      </c>
      <c r="CT6" s="36">
        <f t="shared" si="10"/>
        <v>53.24</v>
      </c>
      <c r="CU6" s="36">
        <f t="shared" si="10"/>
        <v>52.31</v>
      </c>
      <c r="CV6" s="36">
        <f t="shared" si="10"/>
        <v>60.65</v>
      </c>
      <c r="CW6" s="35" t="str">
        <f>IF(CW7="","",IF(CW7="-","【-】","【"&amp;SUBSTITUTE(TEXT(CW7,"#,##0.00"),"-","△")&amp;"】"))</f>
        <v>【59.15】</v>
      </c>
      <c r="CX6" s="36">
        <f>IF(CX7="",NA(),CX7)</f>
        <v>100</v>
      </c>
      <c r="CY6" s="36">
        <f t="shared" ref="CY6:DG6" si="11">IF(CY7="",NA(),CY7)</f>
        <v>100</v>
      </c>
      <c r="CZ6" s="36">
        <f t="shared" si="11"/>
        <v>100</v>
      </c>
      <c r="DA6" s="36">
        <f t="shared" si="11"/>
        <v>100</v>
      </c>
      <c r="DB6" s="36">
        <f t="shared" si="11"/>
        <v>100</v>
      </c>
      <c r="DC6" s="36">
        <f t="shared" si="11"/>
        <v>83.88</v>
      </c>
      <c r="DD6" s="36">
        <f t="shared" si="11"/>
        <v>84.06</v>
      </c>
      <c r="DE6" s="36">
        <f t="shared" si="11"/>
        <v>84.07</v>
      </c>
      <c r="DF6" s="36">
        <f t="shared" si="11"/>
        <v>84.32</v>
      </c>
      <c r="DG6" s="36">
        <f t="shared" si="11"/>
        <v>84.58</v>
      </c>
      <c r="DH6" s="35" t="str">
        <f>IF(DH7="","",IF(DH7="-","【-】","【"&amp;SUBSTITUTE(TEXT(DH7,"#,##0.00"),"-","△")&amp;"】"))</f>
        <v>【85.01】</v>
      </c>
      <c r="DI6" s="36">
        <f>IF(DI7="",NA(),DI7)</f>
        <v>3.97</v>
      </c>
      <c r="DJ6" s="36">
        <f t="shared" ref="DJ6:DR6" si="12">IF(DJ7="",NA(),DJ7)</f>
        <v>5.65</v>
      </c>
      <c r="DK6" s="36">
        <f t="shared" si="12"/>
        <v>18.329999999999998</v>
      </c>
      <c r="DL6" s="36">
        <f t="shared" si="12"/>
        <v>21.11</v>
      </c>
      <c r="DM6" s="36">
        <f t="shared" si="12"/>
        <v>23.64</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372013</v>
      </c>
      <c r="D7" s="38">
        <v>46</v>
      </c>
      <c r="E7" s="38">
        <v>17</v>
      </c>
      <c r="F7" s="38">
        <v>5</v>
      </c>
      <c r="G7" s="38">
        <v>0</v>
      </c>
      <c r="H7" s="38" t="s">
        <v>108</v>
      </c>
      <c r="I7" s="38" t="s">
        <v>109</v>
      </c>
      <c r="J7" s="38" t="s">
        <v>110</v>
      </c>
      <c r="K7" s="38" t="s">
        <v>111</v>
      </c>
      <c r="L7" s="38" t="s">
        <v>112</v>
      </c>
      <c r="M7" s="38"/>
      <c r="N7" s="39" t="s">
        <v>113</v>
      </c>
      <c r="O7" s="39">
        <v>89.36</v>
      </c>
      <c r="P7" s="39">
        <v>0.04</v>
      </c>
      <c r="Q7" s="39">
        <v>100</v>
      </c>
      <c r="R7" s="39">
        <v>2571</v>
      </c>
      <c r="S7" s="39">
        <v>429242</v>
      </c>
      <c r="T7" s="39">
        <v>375.41</v>
      </c>
      <c r="U7" s="39">
        <v>1143.4000000000001</v>
      </c>
      <c r="V7" s="39">
        <v>159</v>
      </c>
      <c r="W7" s="39">
        <v>0.17</v>
      </c>
      <c r="X7" s="39">
        <v>935.29</v>
      </c>
      <c r="Y7" s="39">
        <v>100</v>
      </c>
      <c r="Z7" s="39">
        <v>100</v>
      </c>
      <c r="AA7" s="39">
        <v>100</v>
      </c>
      <c r="AB7" s="39">
        <v>100</v>
      </c>
      <c r="AC7" s="39">
        <v>100</v>
      </c>
      <c r="AD7" s="39">
        <v>92.74</v>
      </c>
      <c r="AE7" s="39">
        <v>93.62</v>
      </c>
      <c r="AF7" s="39">
        <v>97.53</v>
      </c>
      <c r="AG7" s="39">
        <v>99.64</v>
      </c>
      <c r="AH7" s="39">
        <v>99.66</v>
      </c>
      <c r="AI7" s="39">
        <v>99.11</v>
      </c>
      <c r="AJ7" s="39">
        <v>0</v>
      </c>
      <c r="AK7" s="39">
        <v>0</v>
      </c>
      <c r="AL7" s="39">
        <v>0</v>
      </c>
      <c r="AM7" s="39">
        <v>0</v>
      </c>
      <c r="AN7" s="39">
        <v>0</v>
      </c>
      <c r="AO7" s="39">
        <v>243.13</v>
      </c>
      <c r="AP7" s="39">
        <v>280.08</v>
      </c>
      <c r="AQ7" s="39">
        <v>223.09</v>
      </c>
      <c r="AR7" s="39">
        <v>214.61</v>
      </c>
      <c r="AS7" s="39">
        <v>225.39</v>
      </c>
      <c r="AT7" s="39">
        <v>206.58</v>
      </c>
      <c r="AU7" s="39">
        <v>355.5</v>
      </c>
      <c r="AV7" s="39">
        <v>448.61</v>
      </c>
      <c r="AW7" s="39">
        <v>1178.95</v>
      </c>
      <c r="AX7" s="39">
        <v>1399.82</v>
      </c>
      <c r="AY7" s="39">
        <v>1523.28</v>
      </c>
      <c r="AZ7" s="39">
        <v>162.52000000000001</v>
      </c>
      <c r="BA7" s="39">
        <v>124.2</v>
      </c>
      <c r="BB7" s="39">
        <v>33.03</v>
      </c>
      <c r="BC7" s="39">
        <v>29.45</v>
      </c>
      <c r="BD7" s="39">
        <v>31.84</v>
      </c>
      <c r="BE7" s="39">
        <v>34.54</v>
      </c>
      <c r="BF7" s="39">
        <v>2241.9299999999998</v>
      </c>
      <c r="BG7" s="39">
        <v>2100.08</v>
      </c>
      <c r="BH7" s="39">
        <v>1929.37</v>
      </c>
      <c r="BI7" s="39">
        <v>1776.75</v>
      </c>
      <c r="BJ7" s="39">
        <v>1600.85</v>
      </c>
      <c r="BK7" s="39">
        <v>1197.82</v>
      </c>
      <c r="BL7" s="39">
        <v>1126.77</v>
      </c>
      <c r="BM7" s="39">
        <v>1044.8</v>
      </c>
      <c r="BN7" s="39">
        <v>1081.8</v>
      </c>
      <c r="BO7" s="39">
        <v>974.93</v>
      </c>
      <c r="BP7" s="39">
        <v>914.53</v>
      </c>
      <c r="BQ7" s="39">
        <v>33.299999999999997</v>
      </c>
      <c r="BR7" s="39">
        <v>55.77</v>
      </c>
      <c r="BS7" s="39">
        <v>41.54</v>
      </c>
      <c r="BT7" s="39">
        <v>45.82</v>
      </c>
      <c r="BU7" s="39">
        <v>46.23</v>
      </c>
      <c r="BV7" s="39">
        <v>51.03</v>
      </c>
      <c r="BW7" s="39">
        <v>50.9</v>
      </c>
      <c r="BX7" s="39">
        <v>50.82</v>
      </c>
      <c r="BY7" s="39">
        <v>52.19</v>
      </c>
      <c r="BZ7" s="39">
        <v>55.32</v>
      </c>
      <c r="CA7" s="39">
        <v>55.73</v>
      </c>
      <c r="CB7" s="39">
        <v>352.76</v>
      </c>
      <c r="CC7" s="39">
        <v>203</v>
      </c>
      <c r="CD7" s="39">
        <v>292.08999999999997</v>
      </c>
      <c r="CE7" s="39">
        <v>295.77999999999997</v>
      </c>
      <c r="CF7" s="39">
        <v>233.75</v>
      </c>
      <c r="CG7" s="39">
        <v>289.60000000000002</v>
      </c>
      <c r="CH7" s="39">
        <v>293.27</v>
      </c>
      <c r="CI7" s="39">
        <v>300.52</v>
      </c>
      <c r="CJ7" s="39">
        <v>296.14</v>
      </c>
      <c r="CK7" s="39">
        <v>283.17</v>
      </c>
      <c r="CL7" s="39">
        <v>276.77999999999997</v>
      </c>
      <c r="CM7" s="39">
        <v>55.36</v>
      </c>
      <c r="CN7" s="39">
        <v>54.46</v>
      </c>
      <c r="CO7" s="39">
        <v>54.46</v>
      </c>
      <c r="CP7" s="39">
        <v>54.46</v>
      </c>
      <c r="CQ7" s="39">
        <v>54.46</v>
      </c>
      <c r="CR7" s="39">
        <v>54.74</v>
      </c>
      <c r="CS7" s="39">
        <v>53.78</v>
      </c>
      <c r="CT7" s="39">
        <v>53.24</v>
      </c>
      <c r="CU7" s="39">
        <v>52.31</v>
      </c>
      <c r="CV7" s="39">
        <v>60.65</v>
      </c>
      <c r="CW7" s="39">
        <v>59.15</v>
      </c>
      <c r="CX7" s="39">
        <v>100</v>
      </c>
      <c r="CY7" s="39">
        <v>100</v>
      </c>
      <c r="CZ7" s="39">
        <v>100</v>
      </c>
      <c r="DA7" s="39">
        <v>100</v>
      </c>
      <c r="DB7" s="39">
        <v>100</v>
      </c>
      <c r="DC7" s="39">
        <v>83.88</v>
      </c>
      <c r="DD7" s="39">
        <v>84.06</v>
      </c>
      <c r="DE7" s="39">
        <v>84.07</v>
      </c>
      <c r="DF7" s="39">
        <v>84.32</v>
      </c>
      <c r="DG7" s="39">
        <v>84.58</v>
      </c>
      <c r="DH7" s="39">
        <v>85.01</v>
      </c>
      <c r="DI7" s="39">
        <v>3.97</v>
      </c>
      <c r="DJ7" s="39">
        <v>5.65</v>
      </c>
      <c r="DK7" s="39">
        <v>18.329999999999998</v>
      </c>
      <c r="DL7" s="39">
        <v>21.11</v>
      </c>
      <c r="DM7" s="39">
        <v>23.64</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瞳</cp:lastModifiedBy>
  <cp:lastPrinted>2018-02-13T07:49:06Z</cp:lastPrinted>
  <dcterms:created xsi:type="dcterms:W3CDTF">2017-12-25T01:59:03Z</dcterms:created>
  <dcterms:modified xsi:type="dcterms:W3CDTF">2018-03-08T00:35:34Z</dcterms:modified>
  <cp:category/>
</cp:coreProperties>
</file>