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7-8014\disk1\03税財政Ｇ\07公営企業\公営企業\経営比較分析表（H27～\H28\06.総務省より差替え（下水）\02.市町へ\01.高松市\"/>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D10" i="4"/>
  <c r="W10" i="4"/>
  <c r="P10" i="4"/>
  <c r="I10" i="4"/>
  <c r="B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<sst xmlns="http://schemas.openxmlformats.org/spreadsheetml/2006/main" count="220" uniqueCount="110">
  <si>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</si>
  <si>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</si>
  <si>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</si>
  <si>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</si>
  <si>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</si>
  <si>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</si>
  <si>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</si>
  <si>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</si>
  <si>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</si>
  <si>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</si>
  <si>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</si>
  <si>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</si>
  <si>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</si>
  <si>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</si>
  <si>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</si>
  <si>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</si>
  <si>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</si>
  <si>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</si>
  <si>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</si>
  <si>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</si>
  <si>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</si>
  <si>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</si>
  <si>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</si>
  <si>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</si>
  <si>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</si>
  <si>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</si>
  <si>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</si>
  <si>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</si>
  <si>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</si>
  <si>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</si>
  <si>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</si>
  <si>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</si>
  <si>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</si>
  <si>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</si>
  <si>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</si>
  <si>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</si>
  <si>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</si>
  <si>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</si>
  <si>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</si>
  <si>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</si>
  <si>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</si>
  <si>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</si>
  <si>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</si>
  <si>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</si>
  <si>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</si>
  <si>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</si>
  <si>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</si>
  <si>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</si>
  <si>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</si>
  <si>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</si>
  <si>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</si>
  <si>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</si>
  <si>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</si>
  <si>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</si>
  <si>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</si>
  <si>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</si>
  <si>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</si>
  <si>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</si>
  <si>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</si>
  <si>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</si>
  <si>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</si>
  <si>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</si>
  <si>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</si>
  <si>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</si>
  <si>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</si>
  <si>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</si>
  <si>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</si>
  <si>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</si>
  <si>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</si>
  <si>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</si>
  <si>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</si>
  <si>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</si>
  <si>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</si>
  <si>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</si>
  <si>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</si>
  <si>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</si>
  <si>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</si>
  <si>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</si>
  <si>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</si>
  <si>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</si>
  <si>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</si>
  <si>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</si>
  <si>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</si>
  <si>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</si>
  <si>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</si>
  <si>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</si>
  <si>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</si>
  <si>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</si>
  <si>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</si>
  <si>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</si>
  <si>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</si>
  <si>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</si>
  <si>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</si>
  <si>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</si>
  <si>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</si>
  <si>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</si>
  <si>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高松市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</si>
  <si>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</si>
  <si>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</si>
  <si>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</si>
  <si>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</si>
  <si>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</si>
  <si>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</si>
  <si>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</si>
  <si>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</si>
  <si>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</si>
  <si>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</si>
  <si>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①経常収支比率は、使用料で回収できない経費を一般会計からの繰入金を全額繰り入れて賄っていることから、比率は１００％となっている。
④企業債残高対事業規模比率は年々低下してきており、これは、現在新規の企業債の借入れを行っていないため、今後も低下すると思われる。
適正水準とされる２０㎥当たりの使用料収入が３，０００円に達していないため、⑤経費回収率が全国平均より若干低くなっている。本市の経費回収率は、毎年大きく増減しており、平均を大きく下回る年もあるが、これは施設等の修繕の有無などにより⑥汚水処理原価が増減したことによるものである。
公共下水道などと一体的に運営していることで維持管理費などは比較的低く抑えられているが、他都市同様低い水準となっている経費回収率を将来的に向上させるため使用料確保の適正化と汚水処理原価の引き下げに努めていく。</t>
    <phoneticPr fontId="4"/>
  </si>
  <si>
    <t>　供用開始が平成７年頃と比較的新しく、管渠・施設等の法定耐用年数経過まで期間があり、管渠の傷みも少ないのが現状である。しかしマンホールポンプなど、負荷の掛かる施設においては、計画的に修繕等を行っている。</t>
    <phoneticPr fontId="4"/>
  </si>
  <si>
    <t>　農業集落排水事業の運営は、歳入不足であり、その不足額については、一般会計繰入金により収支をゼロとしている。
　地域的に過疎の進んでいる地域のため、今後利用者数の減少も見込まれる。使用料改定等による負担増とすることは、現状では非常に難しく、経営状況の改善を行うことは更なる使用者数の減少を伴う恐れがあるため、現状の維持に努めていく。また、高松市内でも冬場等寒さの厳しい地域でもあり、近年ポンプ等電気系統などの故障が目立つようになってきているため、適正な維持管理が必要となっている。今後法定耐用年数の到来時には、事業継続も含め、経営の負担にならないあり方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</si>
</sst>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316376"/>
        <c:axId val="31831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318316376"/>
        <c:axId val="318315984"/>
      </c:lineChart>
      <c:dateAx>
        <c:axId val="318316376"/>
        <c:scaling>
          <c:orientation val="minMax"/>
        </c:scaling>
        <c:delete val="1"/>
        <c:axPos val="b"/>
        <c:numFmt formatCode="ge" sourceLinked="1"/>
        <c:majorTickMark val="none"/>
        <c:minorTickMark val="none"/>
        <c:tickLblPos val="none"/>
        <c:crossAx val="318315984"/>
        <c:crosses val="autoZero"/>
        <c:auto val="1"/>
        <c:lblOffset val="100"/>
        <c:baseTimeUnit val="years"/>
      </c:dateAx>
      <c:valAx>
        <c:axId val="31831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3163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55.36</c:v>
                </c:pt>
                <c:pt idx="1">
                  <c:v>55.36</c:v>
                </c:pt>
                <c:pt idx="2">
                  <c:v>54.46</c:v>
                </c:pt>
                <c:pt idx="3">
                  <c:v>54.46</c:v>
                </c:pt>
                <c:pt idx="4">
                  <c:v>54.46</c:v>
                </c:pt>
              </c:numCache>
            </c:numRef>
          </c:val>
        </c:ser>
        <c:dLbls>
          <c:showLegendKey val="0"/>
          <c:showVal val="0"/>
          <c:showCatName val="0"/>
          <c:showSerName val="0"/>
          <c:showPercent val="0"/>
          <c:showBubbleSize val="0"/>
        </c:dLbls>
        <c:gapWidth val="150"/>
        <c:axId val="319418288"/>
        <c:axId val="31941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319418288"/>
        <c:axId val="319416328"/>
      </c:lineChart>
      <c:dateAx>
        <c:axId val="319418288"/>
        <c:scaling>
          <c:orientation val="minMax"/>
        </c:scaling>
        <c:delete val="1"/>
        <c:axPos val="b"/>
        <c:numFmt formatCode="ge" sourceLinked="1"/>
        <c:majorTickMark val="none"/>
        <c:minorTickMark val="none"/>
        <c:tickLblPos val="none"/>
        <c:crossAx val="319416328"/>
        <c:crosses val="autoZero"/>
        <c:auto val="1"/>
        <c:lblOffset val="100"/>
        <c:baseTimeUnit val="years"/>
      </c:dateAx>
      <c:valAx>
        <c:axId val="31941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41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19417896"/>
        <c:axId val="31941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319417896"/>
        <c:axId val="319419464"/>
      </c:lineChart>
      <c:dateAx>
        <c:axId val="319417896"/>
        <c:scaling>
          <c:orientation val="minMax"/>
        </c:scaling>
        <c:delete val="1"/>
        <c:axPos val="b"/>
        <c:numFmt formatCode="ge" sourceLinked="1"/>
        <c:majorTickMark val="none"/>
        <c:minorTickMark val="none"/>
        <c:tickLblPos val="none"/>
        <c:crossAx val="319419464"/>
        <c:crosses val="autoZero"/>
        <c:auto val="1"/>
        <c:lblOffset val="100"/>
        <c:baseTimeUnit val="years"/>
      </c:dateAx>
      <c:valAx>
        <c:axId val="31941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41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18317944"/>
        <c:axId val="3183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318317944"/>
        <c:axId val="318318336"/>
      </c:lineChart>
      <c:dateAx>
        <c:axId val="318317944"/>
        <c:scaling>
          <c:orientation val="minMax"/>
        </c:scaling>
        <c:delete val="1"/>
        <c:axPos val="b"/>
        <c:numFmt formatCode="ge" sourceLinked="1"/>
        <c:majorTickMark val="none"/>
        <c:minorTickMark val="none"/>
        <c:tickLblPos val="none"/>
        <c:crossAx val="318318336"/>
        <c:crosses val="autoZero"/>
        <c:auto val="1"/>
        <c:lblOffset val="100"/>
        <c:baseTimeUnit val="years"/>
      </c:dateAx>
      <c:valAx>
        <c:axId val="3183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31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1.99</c:v>
                </c:pt>
                <c:pt idx="1">
                  <c:v>3.97</c:v>
                </c:pt>
                <c:pt idx="2">
                  <c:v>5.65</c:v>
                </c:pt>
                <c:pt idx="3">
                  <c:v>18.329999999999998</c:v>
                </c:pt>
                <c:pt idx="4">
                  <c:v>21.11</c:v>
                </c:pt>
              </c:numCache>
            </c:numRef>
          </c:val>
        </c:ser>
        <c:dLbls>
          <c:showLegendKey val="0"/>
          <c:showVal val="0"/>
          <c:showCatName val="0"/>
          <c:showSerName val="0"/>
          <c:showPercent val="0"/>
          <c:showBubbleSize val="0"/>
        </c:dLbls>
        <c:gapWidth val="150"/>
        <c:axId val="318315200"/>
        <c:axId val="31924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318315200"/>
        <c:axId val="319246968"/>
      </c:lineChart>
      <c:dateAx>
        <c:axId val="318315200"/>
        <c:scaling>
          <c:orientation val="minMax"/>
        </c:scaling>
        <c:delete val="1"/>
        <c:axPos val="b"/>
        <c:numFmt formatCode="ge" sourceLinked="1"/>
        <c:majorTickMark val="none"/>
        <c:minorTickMark val="none"/>
        <c:tickLblPos val="none"/>
        <c:crossAx val="319246968"/>
        <c:crosses val="autoZero"/>
        <c:auto val="1"/>
        <c:lblOffset val="100"/>
        <c:baseTimeUnit val="years"/>
      </c:dateAx>
      <c:valAx>
        <c:axId val="31924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3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9250888"/>
        <c:axId val="31924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319250888"/>
        <c:axId val="319249712"/>
      </c:lineChart>
      <c:dateAx>
        <c:axId val="319250888"/>
        <c:scaling>
          <c:orientation val="minMax"/>
        </c:scaling>
        <c:delete val="1"/>
        <c:axPos val="b"/>
        <c:numFmt formatCode="ge" sourceLinked="1"/>
        <c:majorTickMark val="none"/>
        <c:minorTickMark val="none"/>
        <c:tickLblPos val="none"/>
        <c:crossAx val="319249712"/>
        <c:crosses val="autoZero"/>
        <c:auto val="1"/>
        <c:lblOffset val="100"/>
        <c:baseTimeUnit val="years"/>
      </c:dateAx>
      <c:valAx>
        <c:axId val="31924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25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9252456"/>
        <c:axId val="31925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319252456"/>
        <c:axId val="319253240"/>
      </c:lineChart>
      <c:dateAx>
        <c:axId val="319252456"/>
        <c:scaling>
          <c:orientation val="minMax"/>
        </c:scaling>
        <c:delete val="1"/>
        <c:axPos val="b"/>
        <c:numFmt formatCode="ge" sourceLinked="1"/>
        <c:majorTickMark val="none"/>
        <c:minorTickMark val="none"/>
        <c:tickLblPos val="none"/>
        <c:crossAx val="319253240"/>
        <c:crosses val="autoZero"/>
        <c:auto val="1"/>
        <c:lblOffset val="100"/>
        <c:baseTimeUnit val="years"/>
      </c:dateAx>
      <c:valAx>
        <c:axId val="31925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25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211.26</c:v>
                </c:pt>
                <c:pt idx="1">
                  <c:v>355.5</c:v>
                </c:pt>
                <c:pt idx="2">
                  <c:v>448.61</c:v>
                </c:pt>
                <c:pt idx="3">
                  <c:v>1178.95</c:v>
                </c:pt>
                <c:pt idx="4">
                  <c:v>1399.82</c:v>
                </c:pt>
              </c:numCache>
            </c:numRef>
          </c:val>
        </c:ser>
        <c:dLbls>
          <c:showLegendKey val="0"/>
          <c:showVal val="0"/>
          <c:showCatName val="0"/>
          <c:showSerName val="0"/>
          <c:showPercent val="0"/>
          <c:showBubbleSize val="0"/>
        </c:dLbls>
        <c:gapWidth val="150"/>
        <c:axId val="319246576"/>
        <c:axId val="3192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319246576"/>
        <c:axId val="319247360"/>
      </c:lineChart>
      <c:dateAx>
        <c:axId val="319246576"/>
        <c:scaling>
          <c:orientation val="minMax"/>
        </c:scaling>
        <c:delete val="1"/>
        <c:axPos val="b"/>
        <c:numFmt formatCode="ge" sourceLinked="1"/>
        <c:majorTickMark val="none"/>
        <c:minorTickMark val="none"/>
        <c:tickLblPos val="none"/>
        <c:crossAx val="319247360"/>
        <c:crosses val="autoZero"/>
        <c:auto val="1"/>
        <c:lblOffset val="100"/>
        <c:baseTimeUnit val="years"/>
      </c:dateAx>
      <c:valAx>
        <c:axId val="3192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24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2361.81</c:v>
                </c:pt>
                <c:pt idx="1">
                  <c:v>2241.9299999999998</c:v>
                </c:pt>
                <c:pt idx="2">
                  <c:v>2100.08</c:v>
                </c:pt>
                <c:pt idx="3">
                  <c:v>1929.37</c:v>
                </c:pt>
                <c:pt idx="4">
                  <c:v>1776.75</c:v>
                </c:pt>
              </c:numCache>
            </c:numRef>
          </c:val>
        </c:ser>
        <c:dLbls>
          <c:showLegendKey val="0"/>
          <c:showVal val="0"/>
          <c:showCatName val="0"/>
          <c:showSerName val="0"/>
          <c:showPercent val="0"/>
          <c:showBubbleSize val="0"/>
        </c:dLbls>
        <c:gapWidth val="150"/>
        <c:axId val="319413584"/>
        <c:axId val="31941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319413584"/>
        <c:axId val="319413976"/>
      </c:lineChart>
      <c:dateAx>
        <c:axId val="319413584"/>
        <c:scaling>
          <c:orientation val="minMax"/>
        </c:scaling>
        <c:delete val="1"/>
        <c:axPos val="b"/>
        <c:numFmt formatCode="ge" sourceLinked="1"/>
        <c:majorTickMark val="none"/>
        <c:minorTickMark val="none"/>
        <c:tickLblPos val="none"/>
        <c:crossAx val="319413976"/>
        <c:crosses val="autoZero"/>
        <c:auto val="1"/>
        <c:lblOffset val="100"/>
        <c:baseTimeUnit val="years"/>
      </c:dateAx>
      <c:valAx>
        <c:axId val="31941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41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73.13</c:v>
                </c:pt>
                <c:pt idx="1">
                  <c:v>33.299999999999997</c:v>
                </c:pt>
                <c:pt idx="2">
                  <c:v>55.77</c:v>
                </c:pt>
                <c:pt idx="3">
                  <c:v>41.54</c:v>
                </c:pt>
                <c:pt idx="4">
                  <c:v>45.82</c:v>
                </c:pt>
              </c:numCache>
            </c:numRef>
          </c:val>
        </c:ser>
        <c:dLbls>
          <c:showLegendKey val="0"/>
          <c:showVal val="0"/>
          <c:showCatName val="0"/>
          <c:showSerName val="0"/>
          <c:showPercent val="0"/>
          <c:showBubbleSize val="0"/>
        </c:dLbls>
        <c:gapWidth val="150"/>
        <c:axId val="319415152"/>
        <c:axId val="31941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319415152"/>
        <c:axId val="319419856"/>
      </c:lineChart>
      <c:dateAx>
        <c:axId val="319415152"/>
        <c:scaling>
          <c:orientation val="minMax"/>
        </c:scaling>
        <c:delete val="1"/>
        <c:axPos val="b"/>
        <c:numFmt formatCode="ge" sourceLinked="1"/>
        <c:majorTickMark val="none"/>
        <c:minorTickMark val="none"/>
        <c:tickLblPos val="none"/>
        <c:crossAx val="319419856"/>
        <c:crosses val="autoZero"/>
        <c:auto val="1"/>
        <c:lblOffset val="100"/>
        <c:baseTimeUnit val="years"/>
      </c:dateAx>
      <c:valAx>
        <c:axId val="31941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41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160.08000000000001</c:v>
                </c:pt>
                <c:pt idx="1">
                  <c:v>352.76</c:v>
                </c:pt>
                <c:pt idx="2">
                  <c:v>203</c:v>
                </c:pt>
                <c:pt idx="3">
                  <c:v>292.08999999999997</c:v>
                </c:pt>
                <c:pt idx="4">
                  <c:v>295.77999999999997</c:v>
                </c:pt>
              </c:numCache>
            </c:numRef>
          </c:val>
        </c:ser>
        <c:dLbls>
          <c:showLegendKey val="0"/>
          <c:showVal val="0"/>
          <c:showCatName val="0"/>
          <c:showSerName val="0"/>
          <c:showPercent val="0"/>
          <c:showBubbleSize val="0"/>
        </c:dLbls>
        <c:gapWidth val="150"/>
        <c:axId val="319420248"/>
        <c:axId val="31941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319420248"/>
        <c:axId val="319418680"/>
      </c:lineChart>
      <c:dateAx>
        <c:axId val="319420248"/>
        <c:scaling>
          <c:orientation val="minMax"/>
        </c:scaling>
        <c:delete val="1"/>
        <c:axPos val="b"/>
        <c:numFmt formatCode="ge" sourceLinked="1"/>
        <c:majorTickMark val="none"/>
        <c:minorTickMark val="none"/>
        <c:tickLblPos val="none"/>
        <c:crossAx val="319418680"/>
        <c:crosses val="autoZero"/>
        <c:auto val="1"/>
        <c:lblOffset val="100"/>
        <c:baseTimeUnit val="years"/>
      </c:dateAx>
      <c:valAx>
        <c:axId val="31941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42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香川県　高松市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429451</v>
      </c>
      <c r="AM8" s="64"/>
      <c r="AN8" s="64"/>
      <c r="AO8" s="64"/>
      <c r="AP8" s="64"/>
      <c r="AQ8" s="64"/>
      <c r="AR8" s="64"/>
      <c r="AS8" s="64"/>
      <c r="AT8" s="63">
        <f>データ!S6</f>
        <v>375.41</v>
      </c>
      <c r="AU8" s="63"/>
      <c r="AV8" s="63"/>
      <c r="AW8" s="63"/>
      <c r="AX8" s="63"/>
      <c r="AY8" s="63"/>
      <c r="AZ8" s="63"/>
      <c r="BA8" s="63"/>
      <c r="BB8" s="63">
        <f>データ!T6</f>
        <v>1143.95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87.99</v>
      </c>
      <c r="J10" s="63"/>
      <c r="K10" s="63"/>
      <c r="L10" s="63"/>
      <c r="M10" s="63"/>
      <c r="N10" s="63"/>
      <c r="O10" s="63"/>
      <c r="P10" s="63">
        <f>データ!O6</f>
        <v>0.04</v>
      </c>
      <c r="Q10" s="63"/>
      <c r="R10" s="63"/>
      <c r="S10" s="63"/>
      <c r="T10" s="63"/>
      <c r="U10" s="63"/>
      <c r="V10" s="63"/>
      <c r="W10" s="63">
        <f>データ!P6</f>
        <v>100</v>
      </c>
      <c r="X10" s="63"/>
      <c r="Y10" s="63"/>
      <c r="Z10" s="63"/>
      <c r="AA10" s="63"/>
      <c r="AB10" s="63"/>
      <c r="AC10" s="63"/>
      <c r="AD10" s="64">
        <f>データ!Q6</f>
        <v>2571</v>
      </c>
      <c r="AE10" s="64"/>
      <c r="AF10" s="64"/>
      <c r="AG10" s="64"/>
      <c r="AH10" s="64"/>
      <c r="AI10" s="64"/>
      <c r="AJ10" s="64"/>
      <c r="AK10" s="2"/>
      <c r="AL10" s="64">
        <f>データ!U6</f>
        <v>173</v>
      </c>
      <c r="AM10" s="64"/>
      <c r="AN10" s="64"/>
      <c r="AO10" s="64"/>
      <c r="AP10" s="64"/>
      <c r="AQ10" s="64"/>
      <c r="AR10" s="64"/>
      <c r="AS10" s="64"/>
      <c r="AT10" s="63">
        <f>データ!V6</f>
        <v>0.17</v>
      </c>
      <c r="AU10" s="63"/>
      <c r="AV10" s="63"/>
      <c r="AW10" s="63"/>
      <c r="AX10" s="63"/>
      <c r="AY10" s="63"/>
      <c r="AZ10" s="63"/>
      <c r="BA10" s="63"/>
      <c r="BB10" s="63">
        <f>データ!W6</f>
        <v>1017.65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372013</v>
      </c>
      <c r="D6" s="31">
        <f t="shared" si="3"/>
        <v>46</v>
      </c>
      <c r="E6" s="31">
        <f t="shared" si="3"/>
        <v>17</v>
      </c>
      <c r="F6" s="31">
        <f t="shared" si="3"/>
        <v>5</v>
      </c>
      <c r="G6" s="31">
        <f t="shared" si="3"/>
        <v>0</v>
      </c>
      <c r="H6" s="31" t="str">
        <f t="shared" si="3"/>
        <v>香川県　高松市</v>
      </c>
      <c r="I6" s="31" t="str">
        <f t="shared" si="3"/>
        <v>法適用</v>
      </c>
      <c r="J6" s="31" t="str">
        <f t="shared" si="3"/>
        <v>下水道事業</v>
      </c>
      <c r="K6" s="31" t="str">
        <f t="shared" si="3"/>
        <v>農業集落排水</v>
      </c>
      <c r="L6" s="31" t="str">
        <f t="shared" si="3"/>
        <v>F2</v>
      </c>
      <c r="M6" s="32" t="str">
        <f t="shared" si="3"/>
        <v>-</v>
      </c>
      <c r="N6" s="32">
        <f t="shared" si="3"/>
        <v>87.99</v>
      </c>
      <c r="O6" s="32">
        <f t="shared" si="3"/>
        <v>0.04</v>
      </c>
      <c r="P6" s="32">
        <f t="shared" si="3"/>
        <v>100</v>
      </c>
      <c r="Q6" s="32">
        <f t="shared" si="3"/>
        <v>2571</v>
      </c>
      <c r="R6" s="32">
        <f t="shared" si="3"/>
        <v>429451</v>
      </c>
      <c r="S6" s="32">
        <f t="shared" si="3"/>
        <v>375.41</v>
      </c>
      <c r="T6" s="32">
        <f t="shared" si="3"/>
        <v>1143.95</v>
      </c>
      <c r="U6" s="32">
        <f t="shared" si="3"/>
        <v>173</v>
      </c>
      <c r="V6" s="32">
        <f t="shared" si="3"/>
        <v>0.17</v>
      </c>
      <c r="W6" s="32">
        <f t="shared" si="3"/>
        <v>1017.65</v>
      </c>
      <c r="X6" s="33">
        <f>IF(X7="",NA(),X7)</f>
        <v>100</v>
      </c>
      <c r="Y6" s="33">
        <f t="shared" ref="Y6:AG6" si="4">IF(Y7="",NA(),Y7)</f>
        <v>100</v>
      </c>
      <c r="Z6" s="33">
        <f t="shared" si="4"/>
        <v>100</v>
      </c>
      <c r="AA6" s="33">
        <f t="shared" si="4"/>
        <v>100</v>
      </c>
      <c r="AB6" s="33">
        <f t="shared" si="4"/>
        <v>100</v>
      </c>
      <c r="AC6" s="33">
        <f t="shared" si="4"/>
        <v>94.12</v>
      </c>
      <c r="AD6" s="33">
        <f t="shared" si="4"/>
        <v>92.74</v>
      </c>
      <c r="AE6" s="33">
        <f t="shared" si="4"/>
        <v>93.62</v>
      </c>
      <c r="AF6" s="33">
        <f t="shared" si="4"/>
        <v>97.53</v>
      </c>
      <c r="AG6" s="33">
        <f t="shared" si="4"/>
        <v>99.64</v>
      </c>
      <c r="AH6" s="32" t="str">
        <f>IF(AH7="","",IF(AH7="-","【-】","【"&amp;SUBSTITUTE(TEXT(AH7,"#,##0.00"),"-","△")&amp;"】"))</f>
        <v>【99.88】</v>
      </c>
      <c r="AI6" s="32">
        <f>IF(AI7="",NA(),AI7)</f>
        <v>0</v>
      </c>
      <c r="AJ6" s="32">
        <f t="shared" ref="AJ6:AR6" si="5">IF(AJ7="",NA(),AJ7)</f>
        <v>0</v>
      </c>
      <c r="AK6" s="32">
        <f t="shared" si="5"/>
        <v>0</v>
      </c>
      <c r="AL6" s="32">
        <f t="shared" si="5"/>
        <v>0</v>
      </c>
      <c r="AM6" s="32">
        <f t="shared" si="5"/>
        <v>0</v>
      </c>
      <c r="AN6" s="33">
        <f t="shared" si="5"/>
        <v>262.73</v>
      </c>
      <c r="AO6" s="33">
        <f t="shared" si="5"/>
        <v>243.13</v>
      </c>
      <c r="AP6" s="33">
        <f t="shared" si="5"/>
        <v>280.08</v>
      </c>
      <c r="AQ6" s="33">
        <f t="shared" si="5"/>
        <v>223.09</v>
      </c>
      <c r="AR6" s="33">
        <f t="shared" si="5"/>
        <v>214.61</v>
      </c>
      <c r="AS6" s="32" t="str">
        <f>IF(AS7="","",IF(AS7="-","【-】","【"&amp;SUBSTITUTE(TEXT(AS7,"#,##0.00"),"-","△")&amp;"】"))</f>
        <v>【203.67】</v>
      </c>
      <c r="AT6" s="33">
        <f>IF(AT7="",NA(),AT7)</f>
        <v>211.26</v>
      </c>
      <c r="AU6" s="33">
        <f t="shared" ref="AU6:BC6" si="6">IF(AU7="",NA(),AU7)</f>
        <v>355.5</v>
      </c>
      <c r="AV6" s="33">
        <f t="shared" si="6"/>
        <v>448.61</v>
      </c>
      <c r="AW6" s="33">
        <f t="shared" si="6"/>
        <v>1178.95</v>
      </c>
      <c r="AX6" s="33">
        <f t="shared" si="6"/>
        <v>1399.82</v>
      </c>
      <c r="AY6" s="33">
        <f t="shared" si="6"/>
        <v>194.53</v>
      </c>
      <c r="AZ6" s="33">
        <f t="shared" si="6"/>
        <v>162.52000000000001</v>
      </c>
      <c r="BA6" s="33">
        <f t="shared" si="6"/>
        <v>124.2</v>
      </c>
      <c r="BB6" s="33">
        <f t="shared" si="6"/>
        <v>33.03</v>
      </c>
      <c r="BC6" s="33">
        <f t="shared" si="6"/>
        <v>29.45</v>
      </c>
      <c r="BD6" s="32" t="str">
        <f>IF(BD7="","",IF(BD7="-","【-】","【"&amp;SUBSTITUTE(TEXT(BD7,"#,##0.00"),"-","△")&amp;"】"))</f>
        <v>【34.01】</v>
      </c>
      <c r="BE6" s="33">
        <f>IF(BE7="",NA(),BE7)</f>
        <v>2361.81</v>
      </c>
      <c r="BF6" s="33">
        <f t="shared" ref="BF6:BN6" si="7">IF(BF7="",NA(),BF7)</f>
        <v>2241.9299999999998</v>
      </c>
      <c r="BG6" s="33">
        <f t="shared" si="7"/>
        <v>2100.08</v>
      </c>
      <c r="BH6" s="33">
        <f t="shared" si="7"/>
        <v>1929.37</v>
      </c>
      <c r="BI6" s="33">
        <f t="shared" si="7"/>
        <v>1776.75</v>
      </c>
      <c r="BJ6" s="33">
        <f t="shared" si="7"/>
        <v>1239.2</v>
      </c>
      <c r="BK6" s="33">
        <f t="shared" si="7"/>
        <v>1197.82</v>
      </c>
      <c r="BL6" s="33">
        <f t="shared" si="7"/>
        <v>1126.77</v>
      </c>
      <c r="BM6" s="33">
        <f t="shared" si="7"/>
        <v>1044.8</v>
      </c>
      <c r="BN6" s="33">
        <f t="shared" si="7"/>
        <v>1081.8</v>
      </c>
      <c r="BO6" s="32" t="str">
        <f>IF(BO7="","",IF(BO7="-","【-】","【"&amp;SUBSTITUTE(TEXT(BO7,"#,##0.00"),"-","△")&amp;"】"))</f>
        <v>【1,015.77】</v>
      </c>
      <c r="BP6" s="33">
        <f>IF(BP7="",NA(),BP7)</f>
        <v>73.13</v>
      </c>
      <c r="BQ6" s="33">
        <f t="shared" ref="BQ6:BY6" si="8">IF(BQ7="",NA(),BQ7)</f>
        <v>33.299999999999997</v>
      </c>
      <c r="BR6" s="33">
        <f t="shared" si="8"/>
        <v>55.77</v>
      </c>
      <c r="BS6" s="33">
        <f t="shared" si="8"/>
        <v>41.54</v>
      </c>
      <c r="BT6" s="33">
        <f t="shared" si="8"/>
        <v>45.82</v>
      </c>
      <c r="BU6" s="33">
        <f t="shared" si="8"/>
        <v>51.56</v>
      </c>
      <c r="BV6" s="33">
        <f t="shared" si="8"/>
        <v>51.03</v>
      </c>
      <c r="BW6" s="33">
        <f t="shared" si="8"/>
        <v>50.9</v>
      </c>
      <c r="BX6" s="33">
        <f t="shared" si="8"/>
        <v>50.82</v>
      </c>
      <c r="BY6" s="33">
        <f t="shared" si="8"/>
        <v>52.19</v>
      </c>
      <c r="BZ6" s="32" t="str">
        <f>IF(BZ7="","",IF(BZ7="-","【-】","【"&amp;SUBSTITUTE(TEXT(BZ7,"#,##0.00"),"-","△")&amp;"】"))</f>
        <v>【52.78】</v>
      </c>
      <c r="CA6" s="33">
        <f>IF(CA7="",NA(),CA7)</f>
        <v>160.08000000000001</v>
      </c>
      <c r="CB6" s="33">
        <f t="shared" ref="CB6:CJ6" si="9">IF(CB7="",NA(),CB7)</f>
        <v>352.76</v>
      </c>
      <c r="CC6" s="33">
        <f t="shared" si="9"/>
        <v>203</v>
      </c>
      <c r="CD6" s="33">
        <f t="shared" si="9"/>
        <v>292.08999999999997</v>
      </c>
      <c r="CE6" s="33">
        <f t="shared" si="9"/>
        <v>295.77999999999997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55.36</v>
      </c>
      <c r="CM6" s="33">
        <f t="shared" ref="CM6:CU6" si="10">IF(CM7="",NA(),CM7)</f>
        <v>55.36</v>
      </c>
      <c r="CN6" s="33">
        <f t="shared" si="10"/>
        <v>54.46</v>
      </c>
      <c r="CO6" s="33">
        <f t="shared" si="10"/>
        <v>54.46</v>
      </c>
      <c r="CP6" s="33">
        <f t="shared" si="10"/>
        <v>54.46</v>
      </c>
      <c r="CQ6" s="33">
        <f t="shared" si="10"/>
        <v>55.2</v>
      </c>
      <c r="CR6" s="33">
        <f t="shared" si="10"/>
        <v>54.74</v>
      </c>
      <c r="CS6" s="33">
        <f t="shared" si="10"/>
        <v>53.78</v>
      </c>
      <c r="CT6" s="33">
        <f t="shared" si="10"/>
        <v>53.24</v>
      </c>
      <c r="CU6" s="33">
        <f t="shared" si="10"/>
        <v>52.31</v>
      </c>
      <c r="CV6" s="32" t="str">
        <f>IF(CV7="","",IF(CV7="-","【-】","【"&amp;SUBSTITUTE(TEXT(CV7,"#,##0.00"),"-","△")&amp;"】"))</f>
        <v>【52.74】</v>
      </c>
      <c r="CW6" s="33">
        <f>IF(CW7="",NA(),CW7)</f>
        <v>100</v>
      </c>
      <c r="CX6" s="33">
        <f t="shared" ref="CX6:DF6" si="11">IF(CX7="",NA(),CX7)</f>
        <v>100</v>
      </c>
      <c r="CY6" s="33">
        <f t="shared" si="11"/>
        <v>100</v>
      </c>
      <c r="CZ6" s="33">
        <f t="shared" si="11"/>
        <v>100</v>
      </c>
      <c r="DA6" s="33">
        <f t="shared" si="11"/>
        <v>100</v>
      </c>
      <c r="DB6" s="33">
        <f t="shared" si="11"/>
        <v>83.73</v>
      </c>
      <c r="DC6" s="33">
        <f t="shared" si="11"/>
        <v>83.88</v>
      </c>
      <c r="DD6" s="33">
        <f t="shared" si="11"/>
        <v>84.06</v>
      </c>
      <c r="DE6" s="33">
        <f t="shared" si="11"/>
        <v>84.07</v>
      </c>
      <c r="DF6" s="33">
        <f t="shared" si="11"/>
        <v>84.32</v>
      </c>
      <c r="DG6" s="32" t="str">
        <f>IF(DG7="","",IF(DG7="-","【-】","【"&amp;SUBSTITUTE(TEXT(DG7,"#,##0.00"),"-","△")&amp;"】"))</f>
        <v>【84.50】</v>
      </c>
      <c r="DH6" s="33">
        <f>IF(DH7="",NA(),DH7)</f>
        <v>1.99</v>
      </c>
      <c r="DI6" s="33">
        <f t="shared" ref="DI6:DQ6" si="12">IF(DI7="",NA(),DI7)</f>
        <v>3.97</v>
      </c>
      <c r="DJ6" s="33">
        <f t="shared" si="12"/>
        <v>5.65</v>
      </c>
      <c r="DK6" s="33">
        <f t="shared" si="12"/>
        <v>18.329999999999998</v>
      </c>
      <c r="DL6" s="33">
        <f t="shared" si="12"/>
        <v>21.11</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372013</v>
      </c>
      <c r="D7" s="35">
        <v>46</v>
      </c>
      <c r="E7" s="35">
        <v>17</v>
      </c>
      <c r="F7" s="35">
        <v>5</v>
      </c>
      <c r="G7" s="35">
        <v>0</v>
      </c>
      <c r="H7" s="35" t="s">
        <v>96</v>
      </c>
      <c r="I7" s="35" t="s">
        <v>97</v>
      </c>
      <c r="J7" s="35" t="s">
        <v>98</v>
      </c>
      <c r="K7" s="35" t="s">
        <v>99</v>
      </c>
      <c r="L7" s="35" t="s">
        <v>100</v>
      </c>
      <c r="M7" s="36" t="s">
        <v>101</v>
      </c>
      <c r="N7" s="36">
        <v>87.99</v>
      </c>
      <c r="O7" s="36">
        <v>0.04</v>
      </c>
      <c r="P7" s="36">
        <v>100</v>
      </c>
      <c r="Q7" s="36">
        <v>2571</v>
      </c>
      <c r="R7" s="36">
        <v>429451</v>
      </c>
      <c r="S7" s="36">
        <v>375.41</v>
      </c>
      <c r="T7" s="36">
        <v>1143.95</v>
      </c>
      <c r="U7" s="36">
        <v>173</v>
      </c>
      <c r="V7" s="36">
        <v>0.17</v>
      </c>
      <c r="W7" s="36">
        <v>1017.65</v>
      </c>
      <c r="X7" s="36">
        <v>100</v>
      </c>
      <c r="Y7" s="36">
        <v>100</v>
      </c>
      <c r="Z7" s="36">
        <v>100</v>
      </c>
      <c r="AA7" s="36">
        <v>100</v>
      </c>
      <c r="AB7" s="36">
        <v>100</v>
      </c>
      <c r="AC7" s="36">
        <v>94.12</v>
      </c>
      <c r="AD7" s="36">
        <v>92.74</v>
      </c>
      <c r="AE7" s="36">
        <v>93.62</v>
      </c>
      <c r="AF7" s="36">
        <v>97.53</v>
      </c>
      <c r="AG7" s="36">
        <v>99.64</v>
      </c>
      <c r="AH7" s="36">
        <v>99.88</v>
      </c>
      <c r="AI7" s="36">
        <v>0</v>
      </c>
      <c r="AJ7" s="36">
        <v>0</v>
      </c>
      <c r="AK7" s="36">
        <v>0</v>
      </c>
      <c r="AL7" s="36">
        <v>0</v>
      </c>
      <c r="AM7" s="36">
        <v>0</v>
      </c>
      <c r="AN7" s="36">
        <v>262.73</v>
      </c>
      <c r="AO7" s="36">
        <v>243.13</v>
      </c>
      <c r="AP7" s="36">
        <v>280.08</v>
      </c>
      <c r="AQ7" s="36">
        <v>223.09</v>
      </c>
      <c r="AR7" s="36">
        <v>214.61</v>
      </c>
      <c r="AS7" s="36">
        <v>203.67</v>
      </c>
      <c r="AT7" s="36">
        <v>211.26</v>
      </c>
      <c r="AU7" s="36">
        <v>355.5</v>
      </c>
      <c r="AV7" s="36">
        <v>448.61</v>
      </c>
      <c r="AW7" s="36">
        <v>1178.95</v>
      </c>
      <c r="AX7" s="36">
        <v>1399.82</v>
      </c>
      <c r="AY7" s="36">
        <v>194.53</v>
      </c>
      <c r="AZ7" s="36">
        <v>162.52000000000001</v>
      </c>
      <c r="BA7" s="36">
        <v>124.2</v>
      </c>
      <c r="BB7" s="36">
        <v>33.03</v>
      </c>
      <c r="BC7" s="36">
        <v>29.45</v>
      </c>
      <c r="BD7" s="36">
        <v>34.01</v>
      </c>
      <c r="BE7" s="36">
        <v>2361.81</v>
      </c>
      <c r="BF7" s="36">
        <v>2241.9299999999998</v>
      </c>
      <c r="BG7" s="36">
        <v>2100.08</v>
      </c>
      <c r="BH7" s="36">
        <v>1929.37</v>
      </c>
      <c r="BI7" s="36">
        <v>1776.75</v>
      </c>
      <c r="BJ7" s="36">
        <v>1239.2</v>
      </c>
      <c r="BK7" s="36">
        <v>1197.82</v>
      </c>
      <c r="BL7" s="36">
        <v>1126.77</v>
      </c>
      <c r="BM7" s="36">
        <v>1044.8</v>
      </c>
      <c r="BN7" s="36">
        <v>1081.8</v>
      </c>
      <c r="BO7" s="36">
        <v>1015.77</v>
      </c>
      <c r="BP7" s="36">
        <v>73.13</v>
      </c>
      <c r="BQ7" s="36">
        <v>33.299999999999997</v>
      </c>
      <c r="BR7" s="36">
        <v>55.77</v>
      </c>
      <c r="BS7" s="36">
        <v>41.54</v>
      </c>
      <c r="BT7" s="36">
        <v>45.82</v>
      </c>
      <c r="BU7" s="36">
        <v>51.56</v>
      </c>
      <c r="BV7" s="36">
        <v>51.03</v>
      </c>
      <c r="BW7" s="36">
        <v>50.9</v>
      </c>
      <c r="BX7" s="36">
        <v>50.82</v>
      </c>
      <c r="BY7" s="36">
        <v>52.19</v>
      </c>
      <c r="BZ7" s="36">
        <v>52.78</v>
      </c>
      <c r="CA7" s="36">
        <v>160.08000000000001</v>
      </c>
      <c r="CB7" s="36">
        <v>352.76</v>
      </c>
      <c r="CC7" s="36">
        <v>203</v>
      </c>
      <c r="CD7" s="36">
        <v>292.08999999999997</v>
      </c>
      <c r="CE7" s="36">
        <v>295.77999999999997</v>
      </c>
      <c r="CF7" s="36">
        <v>283.26</v>
      </c>
      <c r="CG7" s="36">
        <v>289.60000000000002</v>
      </c>
      <c r="CH7" s="36">
        <v>293.27</v>
      </c>
      <c r="CI7" s="36">
        <v>300.52</v>
      </c>
      <c r="CJ7" s="36">
        <v>296.14</v>
      </c>
      <c r="CK7" s="36">
        <v>289.81</v>
      </c>
      <c r="CL7" s="36">
        <v>55.36</v>
      </c>
      <c r="CM7" s="36">
        <v>55.36</v>
      </c>
      <c r="CN7" s="36">
        <v>54.46</v>
      </c>
      <c r="CO7" s="36">
        <v>54.46</v>
      </c>
      <c r="CP7" s="36">
        <v>54.46</v>
      </c>
      <c r="CQ7" s="36">
        <v>55.2</v>
      </c>
      <c r="CR7" s="36">
        <v>54.74</v>
      </c>
      <c r="CS7" s="36">
        <v>53.78</v>
      </c>
      <c r="CT7" s="36">
        <v>53.24</v>
      </c>
      <c r="CU7" s="36">
        <v>52.31</v>
      </c>
      <c r="CV7" s="36">
        <v>52.74</v>
      </c>
      <c r="CW7" s="36">
        <v>100</v>
      </c>
      <c r="CX7" s="36">
        <v>100</v>
      </c>
      <c r="CY7" s="36">
        <v>100</v>
      </c>
      <c r="CZ7" s="36">
        <v>100</v>
      </c>
      <c r="DA7" s="36">
        <v>100</v>
      </c>
      <c r="DB7" s="36">
        <v>83.73</v>
      </c>
      <c r="DC7" s="36">
        <v>83.88</v>
      </c>
      <c r="DD7" s="36">
        <v>84.06</v>
      </c>
      <c r="DE7" s="36">
        <v>84.07</v>
      </c>
      <c r="DF7" s="36">
        <v>84.32</v>
      </c>
      <c r="DG7" s="36">
        <v>84.5</v>
      </c>
      <c r="DH7" s="36">
        <v>1.99</v>
      </c>
      <c r="DI7" s="36">
        <v>3.97</v>
      </c>
      <c r="DJ7" s="36">
        <v>5.65</v>
      </c>
      <c r="DK7" s="36">
        <v>18.329999999999998</v>
      </c>
      <c r="DL7" s="36">
        <v>21.11</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v>
      </c>
      <c r="EG7" s="36">
        <v>0</v>
      </c>
      <c r="EH7" s="36">
        <v>0</v>
      </c>
      <c r="EI7" s="36">
        <v>0.03</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C14-1069</cp:lastModifiedBy>
  <dcterms:created xsi:type="dcterms:W3CDTF">2017-02-08T02:41:39Z</dcterms:created>
  <dcterms:modified xsi:type="dcterms:W3CDTF">2017-02-12T02:41:33Z</dcterms:modified>
  <cp:category/>
</cp:coreProperties>
</file>