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191.歳入歳出" sheetId="1" r:id="rId1"/>
    <sheet name="192.歳入" sheetId="2" r:id="rId2"/>
    <sheet name="193.歳出" sheetId="3" r:id="rId3"/>
    <sheet name="194.固定資産(1)" sheetId="4" r:id="rId4"/>
    <sheet name="195.固定資産(2)" sheetId="5" r:id="rId5"/>
    <sheet name="196.固定資産(3)" sheetId="6" r:id="rId6"/>
    <sheet name="197.市税" sheetId="7" r:id="rId7"/>
    <sheet name="198.市有財産(1)" sheetId="8" r:id="rId8"/>
    <sheet name="199.市有財産(2)" sheetId="9" r:id="rId9"/>
    <sheet name="200.競輪(1)" sheetId="10" r:id="rId10"/>
    <sheet name="201.競輪(2)" sheetId="11" r:id="rId11"/>
  </sheets>
  <definedNames>
    <definedName name="_xlnm.Print_Area" localSheetId="0">'191.歳入歳出'!$A$1:$I$46</definedName>
    <definedName name="_xlnm.Print_Area" localSheetId="1">'192.歳入'!$A$1:$L$54</definedName>
    <definedName name="_xlnm.Print_Area" localSheetId="2">'193.歳出'!$A$1:$L$41</definedName>
    <definedName name="_xlnm.Print_Area" localSheetId="3">'194.固定資産(1)'!$A$1:$G$28</definedName>
    <definedName name="_xlnm.Print_Area" localSheetId="4">'195.固定資産(2)'!$A$1:$H$26</definedName>
    <definedName name="_xlnm.Print_Area" localSheetId="5">'196.固定資産(3)'!$A$1:$G$27</definedName>
    <definedName name="_xlnm.Print_Area" localSheetId="6">'197.市税'!$A$1:$J$51</definedName>
    <definedName name="_xlnm.Print_Area" localSheetId="7">'198.市有財産(1)'!$A$1:$N$51</definedName>
    <definedName name="_xlnm.Print_Area" localSheetId="8">'199.市有財産(2)'!$A$1:$L$15</definedName>
    <definedName name="_xlnm.Print_Area" localSheetId="9">'200.競輪(1)'!$A$1:$H$25</definedName>
    <definedName name="_xlnm.Print_Area" localSheetId="10">'201.競輪(2)'!$A$1:$D$12</definedName>
  </definedNames>
  <calcPr fullCalcOnLoad="1"/>
</workbook>
</file>

<file path=xl/sharedStrings.xml><?xml version="1.0" encoding="utf-8"?>
<sst xmlns="http://schemas.openxmlformats.org/spreadsheetml/2006/main" count="660" uniqueCount="372">
  <si>
    <t>（単位：千円）</t>
  </si>
  <si>
    <t>項    　　　　　　　目</t>
  </si>
  <si>
    <t>当初予算</t>
  </si>
  <si>
    <t xml:space="preserve">  決</t>
  </si>
  <si>
    <t>算</t>
  </si>
  <si>
    <t>歳　　入</t>
  </si>
  <si>
    <t>歳　　出</t>
  </si>
  <si>
    <t>一般会計</t>
  </si>
  <si>
    <t>特別会計</t>
  </si>
  <si>
    <t>交通災害共済事業</t>
  </si>
  <si>
    <t>-</t>
  </si>
  <si>
    <t>市民会館事業</t>
  </si>
  <si>
    <t>国民健康保険事業</t>
  </si>
  <si>
    <t>老人保健事業</t>
  </si>
  <si>
    <t>母子寡婦福祉資金貸付事業</t>
  </si>
  <si>
    <t>食肉センター事業</t>
  </si>
  <si>
    <t>競輪事業</t>
  </si>
  <si>
    <t>中央卸売市場事業</t>
  </si>
  <si>
    <t>中小企業勤労者福祉共済事業</t>
  </si>
  <si>
    <t>太田第２土地区画整理事業</t>
  </si>
  <si>
    <t>都市開発資金事業</t>
  </si>
  <si>
    <t>駐車場事業</t>
  </si>
  <si>
    <t>下水道事業</t>
  </si>
  <si>
    <t>191　高　松　市　歳　入　歳　出　決　算</t>
  </si>
  <si>
    <t>14　　　年　　  度</t>
  </si>
  <si>
    <t>15　　　年　　  度</t>
  </si>
  <si>
    <t>老人福祉センター
奥の湯温泉事業</t>
  </si>
  <si>
    <t>-</t>
  </si>
  <si>
    <t>介護保険事業</t>
  </si>
  <si>
    <t>農業集落排水事業</t>
  </si>
  <si>
    <t>-</t>
  </si>
  <si>
    <t>16　　　年　　  度</t>
  </si>
  <si>
    <t>17　　　年　　  度</t>
  </si>
  <si>
    <t>資料：高松市企画財政部　財政課，出納室</t>
  </si>
  <si>
    <t>款  　   　　項</t>
  </si>
  <si>
    <t>款           項</t>
  </si>
  <si>
    <t>当  　初</t>
  </si>
  <si>
    <t>決 算 額</t>
  </si>
  <si>
    <t>予 算 額</t>
  </si>
  <si>
    <t>総額</t>
  </si>
  <si>
    <t>市税</t>
  </si>
  <si>
    <t>交通安全対策特別交付金</t>
  </si>
  <si>
    <t>市民税</t>
  </si>
  <si>
    <t>固定資産税</t>
  </si>
  <si>
    <t>軽自動車税</t>
  </si>
  <si>
    <t>分担金及び負担金</t>
  </si>
  <si>
    <t>市たばこ税</t>
  </si>
  <si>
    <t>特別土地保有税</t>
  </si>
  <si>
    <t>負担金</t>
  </si>
  <si>
    <t>入湯税</t>
  </si>
  <si>
    <t>事業所税</t>
  </si>
  <si>
    <t>使用料及び手数料</t>
  </si>
  <si>
    <t>使用料</t>
  </si>
  <si>
    <t>地方譲与税</t>
  </si>
  <si>
    <t>手数料</t>
  </si>
  <si>
    <t>自動車重量譲与税</t>
  </si>
  <si>
    <t>地方道路譲与税</t>
  </si>
  <si>
    <t>国庫支出金</t>
  </si>
  <si>
    <t>特別とん譲与税</t>
  </si>
  <si>
    <t>国庫負担金</t>
  </si>
  <si>
    <t>国庫補助金</t>
  </si>
  <si>
    <t>委託金</t>
  </si>
  <si>
    <t>利子割交付金</t>
  </si>
  <si>
    <t>県支出金</t>
  </si>
  <si>
    <t>県負担金</t>
  </si>
  <si>
    <t>県補助金</t>
  </si>
  <si>
    <t>財産収入</t>
  </si>
  <si>
    <t>財産運用収入</t>
  </si>
  <si>
    <t>財産売払収入</t>
  </si>
  <si>
    <t>地方消費税交付金</t>
  </si>
  <si>
    <t>寄附金</t>
  </si>
  <si>
    <t>ゴルフ場利用税交付金</t>
  </si>
  <si>
    <t>繰入金</t>
  </si>
  <si>
    <t>特別会計繰入金</t>
  </si>
  <si>
    <t>基金繰入金</t>
  </si>
  <si>
    <t>特別地方消費税交付金</t>
  </si>
  <si>
    <t>繰越金</t>
  </si>
  <si>
    <t>自動車取得税交付金</t>
  </si>
  <si>
    <t>諸収入</t>
  </si>
  <si>
    <t>延滞金、加算金及び過料</t>
  </si>
  <si>
    <t>市預金利子</t>
  </si>
  <si>
    <t>貸付金元利収入</t>
  </si>
  <si>
    <t>受託事業収入</t>
  </si>
  <si>
    <t>地方特例交付金</t>
  </si>
  <si>
    <t>収益事業収入</t>
  </si>
  <si>
    <t>雑入</t>
  </si>
  <si>
    <t>地方交付税</t>
  </si>
  <si>
    <t>市債</t>
  </si>
  <si>
    <t>資料：高松市企画財政部　財政課，出納室</t>
  </si>
  <si>
    <t>192　一  般  会  計  歳  入  決  算　</t>
  </si>
  <si>
    <t>平成17年度</t>
  </si>
  <si>
    <t>18 年 度</t>
  </si>
  <si>
    <t>分担金</t>
  </si>
  <si>
    <t>-</t>
  </si>
  <si>
    <t>航空機燃料譲与税</t>
  </si>
  <si>
    <t>所得譲与税</t>
  </si>
  <si>
    <t>配当割交付金</t>
  </si>
  <si>
    <t>株式等譲渡所得割交付金</t>
  </si>
  <si>
    <t>株式等譲渡所得割交付金</t>
  </si>
  <si>
    <t>国有提供施設等所在
市町村助成交付金</t>
  </si>
  <si>
    <t>議会費</t>
  </si>
  <si>
    <t>土木費</t>
  </si>
  <si>
    <t>土木管理費</t>
  </si>
  <si>
    <t>総務費</t>
  </si>
  <si>
    <t>河川費</t>
  </si>
  <si>
    <t>総務管理費</t>
  </si>
  <si>
    <t>港湾費</t>
  </si>
  <si>
    <t>徴税費</t>
  </si>
  <si>
    <t>都市計画費</t>
  </si>
  <si>
    <t>住宅費</t>
  </si>
  <si>
    <t>選挙費</t>
  </si>
  <si>
    <t>統計調査費</t>
  </si>
  <si>
    <t>消防費</t>
  </si>
  <si>
    <t>監査委員費</t>
  </si>
  <si>
    <t>民生費</t>
  </si>
  <si>
    <t>教育費</t>
  </si>
  <si>
    <t>社会福祉費</t>
  </si>
  <si>
    <t>教育総務費</t>
  </si>
  <si>
    <t>児童福祉費</t>
  </si>
  <si>
    <t>小学校費</t>
  </si>
  <si>
    <t>生活保護費</t>
  </si>
  <si>
    <t>中学校費</t>
  </si>
  <si>
    <t>高等学校費</t>
  </si>
  <si>
    <t>衛生費</t>
  </si>
  <si>
    <t>幼稚園費</t>
  </si>
  <si>
    <t>保健衛生費</t>
  </si>
  <si>
    <t>社会教育費</t>
  </si>
  <si>
    <t>保健所費</t>
  </si>
  <si>
    <t>保健体育費</t>
  </si>
  <si>
    <t>清掃費</t>
  </si>
  <si>
    <t>労働費</t>
  </si>
  <si>
    <t>労働諸費</t>
  </si>
  <si>
    <t>農林水産業費</t>
  </si>
  <si>
    <t>公債費</t>
  </si>
  <si>
    <t>農業費</t>
  </si>
  <si>
    <t>林業費</t>
  </si>
  <si>
    <t>水産業費</t>
  </si>
  <si>
    <t>予備費</t>
  </si>
  <si>
    <t>商工費</t>
  </si>
  <si>
    <t xml:space="preserve"> 193　一  般  会  計  歳  出  決  算</t>
  </si>
  <si>
    <t>18年 度</t>
  </si>
  <si>
    <t>災害復旧費</t>
  </si>
  <si>
    <t>年  度  ・  種  類</t>
  </si>
  <si>
    <t>棟　　  数</t>
  </si>
  <si>
    <t>総 床 面 積</t>
  </si>
  <si>
    <t>総決定価格</t>
  </si>
  <si>
    <t>1㎡当たり単価</t>
  </si>
  <si>
    <t>棟</t>
  </si>
  <si>
    <t>㎡</t>
  </si>
  <si>
    <t>千円</t>
  </si>
  <si>
    <t>円</t>
  </si>
  <si>
    <t>木造家屋</t>
  </si>
  <si>
    <t>専用住宅</t>
  </si>
  <si>
    <t>共同住宅・寄宿舎</t>
  </si>
  <si>
    <t>併用住宅</t>
  </si>
  <si>
    <t>農家住宅</t>
  </si>
  <si>
    <t>旅館・料亭・ホテル</t>
  </si>
  <si>
    <t>事務所・銀行・店舗</t>
  </si>
  <si>
    <t>劇場・病院</t>
  </si>
  <si>
    <t>公衆浴場</t>
  </si>
  <si>
    <t>工場・倉庫</t>
  </si>
  <si>
    <t>土蔵</t>
  </si>
  <si>
    <t>付属家</t>
  </si>
  <si>
    <t>木造以外の家屋</t>
  </si>
  <si>
    <t>住宅・アパート</t>
  </si>
  <si>
    <t>その他</t>
  </si>
  <si>
    <t>194　固 定 資 産 評 価 額 （ 家 屋 ）</t>
  </si>
  <si>
    <t>平   成   13   年   度</t>
  </si>
  <si>
    <t>14</t>
  </si>
  <si>
    <t>15</t>
  </si>
  <si>
    <t>資料：高松市企画財政部　資産税課</t>
  </si>
  <si>
    <t>資料：高松市企画財政部　資産税課</t>
  </si>
  <si>
    <t>年　度　・　種　類</t>
  </si>
  <si>
    <t>決 定 価 格</t>
  </si>
  <si>
    <t>課税標準額</t>
  </si>
  <si>
    <t>市長が価格を決定したもの</t>
  </si>
  <si>
    <t>法第349条の3等の規定の適用をうけるもの</t>
  </si>
  <si>
    <t>左以外のもの</t>
  </si>
  <si>
    <t>構築物</t>
  </si>
  <si>
    <t>機械および装置</t>
  </si>
  <si>
    <t>船舶</t>
  </si>
  <si>
    <t>航空機</t>
  </si>
  <si>
    <t>車両および運搬具</t>
  </si>
  <si>
    <t>工具器具および備品</t>
  </si>
  <si>
    <t>調整額</t>
  </si>
  <si>
    <t>195　固 定 資 産 評 価 額 （ 償 却 資 産 ）</t>
  </si>
  <si>
    <t>総務大臣・県知事が価格を決定したもの</t>
  </si>
  <si>
    <t>平  成  13  年  度</t>
  </si>
  <si>
    <t>16</t>
  </si>
  <si>
    <t>17</t>
  </si>
  <si>
    <t>-</t>
  </si>
  <si>
    <t>総務大臣・県知事が
価格を決定したもの</t>
  </si>
  <si>
    <t>-</t>
  </si>
  <si>
    <t>年　度　・　地　目</t>
  </si>
  <si>
    <t>評価総地積</t>
  </si>
  <si>
    <t>総 評 価 額</t>
  </si>
  <si>
    <t>筆  　　数</t>
  </si>
  <si>
    <t>１㎡当たり
平均価格</t>
  </si>
  <si>
    <t>（㎡）</t>
  </si>
  <si>
    <t>（千円）</t>
  </si>
  <si>
    <t>（筆）</t>
  </si>
  <si>
    <t>（円）</t>
  </si>
  <si>
    <t>１</t>
  </si>
  <si>
    <t>田</t>
  </si>
  <si>
    <t>２</t>
  </si>
  <si>
    <t>畑</t>
  </si>
  <si>
    <t>３</t>
  </si>
  <si>
    <t>宅地</t>
  </si>
  <si>
    <t>４</t>
  </si>
  <si>
    <t>塩田</t>
  </si>
  <si>
    <t>５</t>
  </si>
  <si>
    <t>鉱泉地</t>
  </si>
  <si>
    <t>６</t>
  </si>
  <si>
    <t>池沼</t>
  </si>
  <si>
    <t>７</t>
  </si>
  <si>
    <t>山林</t>
  </si>
  <si>
    <t>８</t>
  </si>
  <si>
    <t>牧場</t>
  </si>
  <si>
    <t>９</t>
  </si>
  <si>
    <t>原野</t>
  </si>
  <si>
    <t>10</t>
  </si>
  <si>
    <t>雑種地</t>
  </si>
  <si>
    <t>11</t>
  </si>
  <si>
    <t>鉄軌道用地</t>
  </si>
  <si>
    <t>196　固 定 資 産 評 価 額 （ 土 地 ）</t>
  </si>
  <si>
    <t>平  成  13  年  度</t>
  </si>
  <si>
    <t>14</t>
  </si>
  <si>
    <t>15</t>
  </si>
  <si>
    <t>16</t>
  </si>
  <si>
    <t>17</t>
  </si>
  <si>
    <t>－</t>
  </si>
  <si>
    <t>(単位：千円）</t>
  </si>
  <si>
    <t>区  　　　分</t>
  </si>
  <si>
    <t>調 定 額</t>
  </si>
  <si>
    <t>収 入 額</t>
  </si>
  <si>
    <t>市税総額</t>
  </si>
  <si>
    <t>現年課税分</t>
  </si>
  <si>
    <t>滞納繰越分</t>
  </si>
  <si>
    <t>197　市 税 税 目 別 決 算 額</t>
  </si>
  <si>
    <t>資料：高松市企画財政部　納税課</t>
  </si>
  <si>
    <t>区　　　　　　　　　　　　　分</t>
  </si>
  <si>
    <t>(1) 土　　　　　地</t>
  </si>
  <si>
    <t>高松市スポーツ振興事業団出資金</t>
  </si>
  <si>
    <t>本庁舎</t>
  </si>
  <si>
    <t>高松市花と緑の協会出捐金</t>
  </si>
  <si>
    <t>その他の行政機関</t>
  </si>
  <si>
    <t>リバーフロント整備センター出捐金</t>
  </si>
  <si>
    <t>公共用財産</t>
  </si>
  <si>
    <t>普通財産</t>
  </si>
  <si>
    <t>高松市国際交流協会基本財産出捐金</t>
  </si>
  <si>
    <t>香川県眼球銀行出捐金</t>
  </si>
  <si>
    <t>(2) 建　　　　　物</t>
  </si>
  <si>
    <t>香川県産業交流センター出捐金</t>
  </si>
  <si>
    <t>香川県暴力追放運動推進センター出捐金</t>
  </si>
  <si>
    <t>高松勤労者総合福祉振興協会出捐金</t>
  </si>
  <si>
    <t>地上権</t>
  </si>
  <si>
    <t>株式会社ケーブルメディア四国出資金</t>
  </si>
  <si>
    <t>株式会社高松市食肉卸売市場公社出資金</t>
  </si>
  <si>
    <t>(4) 有　価　証　券</t>
  </si>
  <si>
    <t>財団法人サンポ－ト財団出捐金</t>
  </si>
  <si>
    <t>株券</t>
  </si>
  <si>
    <t>財団法人かがわ産業支援財団出捐金</t>
  </si>
  <si>
    <t>高松地区広域市町村圏振興事務</t>
  </si>
  <si>
    <t>(5) 出資による権利</t>
  </si>
  <si>
    <t>組合水道用水供給事業出資金</t>
  </si>
  <si>
    <t>香川県漁業信用基金協会出資金</t>
  </si>
  <si>
    <t>香川県農業信用基金協会出資金</t>
  </si>
  <si>
    <t>香川県信用保証協会出捐金</t>
  </si>
  <si>
    <t>高松市水道事業会計出資金</t>
  </si>
  <si>
    <t>高松市病院事業出資金</t>
  </si>
  <si>
    <t>高松市土地開発公社出捐金</t>
  </si>
  <si>
    <t>高松市駐車場公社出捐金</t>
  </si>
  <si>
    <t>香川県水産振興基金出捐金</t>
  </si>
  <si>
    <t>高松市学校建設公社出資金</t>
  </si>
  <si>
    <t>高松市学校給食会出資金</t>
  </si>
  <si>
    <t>香川県環境保全公社出捐金</t>
  </si>
  <si>
    <t>高松市福祉事業団出資金</t>
  </si>
  <si>
    <t>香川県国民年金福祉協会出捐金</t>
  </si>
  <si>
    <t>太平洋戦全国空爆犠牲者慰霊協会出捐金</t>
  </si>
  <si>
    <t>香川県市町村職員互助会出捐金</t>
  </si>
  <si>
    <t>198　市有財産（工作物・立木竹を除く）の現況</t>
  </si>
  <si>
    <t>平成17年3年31日現在</t>
  </si>
  <si>
    <t>平成18年3年31日現在</t>
  </si>
  <si>
    <t>財団法人香川命のリレー財団出捐金</t>
  </si>
  <si>
    <t>財団法人かがわ健康福祉機構出捐金</t>
  </si>
  <si>
    <t>高松観光コンベンション・ビューロー出捐金</t>
  </si>
  <si>
    <t>財団法人香川県農業振興公社出捐金</t>
  </si>
  <si>
    <t>財団法人高松市文化芸術財団基本財産出捐金</t>
  </si>
  <si>
    <t>高松市塩江簡易水道事業会計出資金</t>
  </si>
  <si>
    <t>塩江温泉旅館飲食協同組合出資金</t>
  </si>
  <si>
    <t>有限会社湯遊塩江出資金</t>
  </si>
  <si>
    <t>塩江町森林組合出資金</t>
  </si>
  <si>
    <t>香川県信用組合出資金</t>
  </si>
  <si>
    <t>国分寺町水道事業会計出資金</t>
  </si>
  <si>
    <t>香川県青果物生産出荷安定基金協会出捐金</t>
  </si>
  <si>
    <t>香南地域振興有限会社出資金</t>
  </si>
  <si>
    <t>香川東部森林組合出資金</t>
  </si>
  <si>
    <t>有限会社香南町農業振興公社出資金</t>
  </si>
  <si>
    <t>社会福祉法人志度玉浦園出捐金</t>
  </si>
  <si>
    <t>香川県下水道公社出捐金</t>
  </si>
  <si>
    <t>資料：高松市企画財政部　財産活用課</t>
  </si>
  <si>
    <t>（単位：個）</t>
  </si>
  <si>
    <t>数  　量</t>
  </si>
  <si>
    <t>暖 　房 　施　設</t>
  </si>
  <si>
    <t>空 　調 　施　設</t>
  </si>
  <si>
    <t>消 　火 　施　設</t>
  </si>
  <si>
    <t>汚水(物)処理施設</t>
  </si>
  <si>
    <t>通信 ・ 放送施設</t>
  </si>
  <si>
    <t>橋  り   ょ   う</t>
  </si>
  <si>
    <t>電   気   施  設</t>
  </si>
  <si>
    <t>機   械   施  設</t>
  </si>
  <si>
    <t>199　市有財産（工作物・立木竹）の現況</t>
  </si>
  <si>
    <t>（平成18年3月31日現在）</t>
  </si>
  <si>
    <t>種　　　  目</t>
  </si>
  <si>
    <t>(１)</t>
  </si>
  <si>
    <t>工作物</t>
  </si>
  <si>
    <t>望 楼・塔</t>
  </si>
  <si>
    <t>門</t>
  </si>
  <si>
    <t>昇降機</t>
  </si>
  <si>
    <t>囲 障(ｍ)</t>
  </si>
  <si>
    <t>加熱施設</t>
  </si>
  <si>
    <t>給排水施設</t>
  </si>
  <si>
    <t>置場</t>
  </si>
  <si>
    <t>池井</t>
  </si>
  <si>
    <t>計測装置</t>
  </si>
  <si>
    <t>貯槽</t>
  </si>
  <si>
    <t>諸標</t>
  </si>
  <si>
    <t>照明施設</t>
  </si>
  <si>
    <t>その他</t>
  </si>
  <si>
    <t>冷房施設</t>
  </si>
  <si>
    <t>(２)</t>
  </si>
  <si>
    <t>立 木 竹()</t>
  </si>
  <si>
    <t>（単位：回，日，人，円）</t>
  </si>
  <si>
    <t>区　　　　　分</t>
  </si>
  <si>
    <t>13 年 度</t>
  </si>
  <si>
    <t>14 年 度</t>
  </si>
  <si>
    <t>普  通  競  輪</t>
  </si>
  <si>
    <t>(施設等改善競輪)</t>
  </si>
  <si>
    <t>開催回数</t>
  </si>
  <si>
    <t>(-)</t>
  </si>
  <si>
    <t>開催日数</t>
  </si>
  <si>
    <t>入場者数</t>
  </si>
  <si>
    <t>入場料</t>
  </si>
  <si>
    <t>車券売上高</t>
  </si>
  <si>
    <t>日本自転車振興会交付金</t>
  </si>
  <si>
    <t>開催経費</t>
  </si>
  <si>
    <t>資料：高松市産業部　競輪局</t>
  </si>
  <si>
    <t>200　競 輪 開 催 実 績</t>
  </si>
  <si>
    <t>15 年 度</t>
  </si>
  <si>
    <t>16 年 度</t>
  </si>
  <si>
    <t>17 年 度</t>
  </si>
  <si>
    <t>中四国自転車競技会委託料       （交付金）</t>
  </si>
  <si>
    <t>年　    　　度</t>
  </si>
  <si>
    <t>純 収 入 金 額</t>
  </si>
  <si>
    <t>総 収 入 金 額</t>
  </si>
  <si>
    <t>支  出  金  額</t>
  </si>
  <si>
    <t xml:space="preserve">  372,545</t>
  </si>
  <si>
    <t>201　競輪事業の収支</t>
  </si>
  <si>
    <t>平  成  13 年  度</t>
  </si>
  <si>
    <t xml:space="preserve"> 14</t>
  </si>
  <si>
    <t xml:space="preserve">  578,166</t>
  </si>
  <si>
    <t xml:space="preserve"> 15</t>
  </si>
  <si>
    <t xml:space="preserve">  624,786</t>
  </si>
  <si>
    <t xml:space="preserve"> 16</t>
  </si>
  <si>
    <t xml:space="preserve"> 794,768</t>
  </si>
  <si>
    <t xml:space="preserve"> 17</t>
  </si>
  <si>
    <t>農林水産施設
災害復旧費</t>
  </si>
  <si>
    <t>土木施設
災害復旧費</t>
  </si>
  <si>
    <t>款項</t>
  </si>
  <si>
    <t>戸籍住民
基本台帳費</t>
  </si>
  <si>
    <t>道路
橋りょう費</t>
  </si>
  <si>
    <t>公営企業金融
公庫納付金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</si>
</sst>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0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#,##0_ "/>
    <numFmt numFmtId="184" formatCode="&quot;平&quot;&quot;成&quot;##&quot;年&quot;&quot;度&quot;"/>
    <numFmt numFmtId="185" formatCode="#,##0.00_ ;[Red]\-#,##0.00\ "/>
    <numFmt numFmtId="186" formatCode="#,##0.0"/>
    <numFmt numFmtId="187" formatCode="#,##0.00_ "/>
    <numFmt numFmtId="188" formatCode="#,##0_ ;[Red]\-#,##0\ 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6"/>
      <name val="ＭＳ Ｐ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9.5"/>
      <name val="ＭＳ ゴシック"/>
      <family val="3"/>
    </font>
    <font>
      <sz val="9"/>
      <name val="ＭＳ ゴシック"/>
      <family val="3"/>
    </font>
    <font>
      <sz val="22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Alignment="1">
      <alignment/>
    </xf>
    <xf numFmtId="0" fontId="9" fillId="0" borderId="1" xfId="0" applyFont="1" applyAlignment="1">
      <alignment horizontal="right"/>
    </xf>
    <xf numFmtId="0" fontId="8" fillId="0" borderId="2" xfId="0" applyFont="1" applyAlignment="1">
      <alignment vertical="center"/>
    </xf>
    <xf numFmtId="0" fontId="8" fillId="0" borderId="3" xfId="0" applyFont="1" applyAlignment="1">
      <alignment horizontal="center" vertical="center"/>
    </xf>
    <xf numFmtId="0" fontId="8" fillId="0" borderId="4" xfId="0" applyFont="1" applyAlignment="1">
      <alignment vertical="center"/>
    </xf>
    <xf numFmtId="0" fontId="8" fillId="0" borderId="3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Alignment="1">
      <alignment horizontal="center" vertical="center"/>
    </xf>
    <xf numFmtId="0" fontId="8" fillId="0" borderId="7" xfId="0" applyFont="1" applyAlignment="1">
      <alignment horizontal="center" vertical="center"/>
    </xf>
    <xf numFmtId="0" fontId="8" fillId="0" borderId="8" xfId="0" applyFont="1" applyAlignment="1">
      <alignment horizontal="center" vertical="center"/>
    </xf>
    <xf numFmtId="0" fontId="8" fillId="0" borderId="9" xfId="0" applyFont="1" applyAlignment="1">
      <alignment horizontal="center" vertical="center"/>
    </xf>
    <xf numFmtId="0" fontId="8" fillId="0" borderId="10" xfId="0" applyFont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Alignment="1">
      <alignment vertical="center"/>
    </xf>
    <xf numFmtId="38" fontId="8" fillId="0" borderId="13" xfId="17" applyFont="1" applyFill="1" applyBorder="1" applyAlignment="1" applyProtection="1">
      <alignment vertical="center"/>
      <protection locked="0"/>
    </xf>
    <xf numFmtId="38" fontId="8" fillId="0" borderId="11" xfId="17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5" xfId="0" applyFont="1" applyFill="1" applyAlignment="1">
      <alignment vertical="center"/>
    </xf>
    <xf numFmtId="38" fontId="8" fillId="0" borderId="14" xfId="17" applyFont="1" applyFill="1" applyBorder="1" applyAlignment="1" applyProtection="1">
      <alignment vertical="center"/>
      <protection/>
    </xf>
    <xf numFmtId="38" fontId="8" fillId="0" borderId="0" xfId="17" applyFont="1" applyFill="1" applyBorder="1" applyAlignment="1" applyProtection="1">
      <alignment vertical="center"/>
      <protection locked="0"/>
    </xf>
    <xf numFmtId="3" fontId="8" fillId="0" borderId="14" xfId="0" applyFont="1" applyFill="1" applyAlignment="1" applyProtection="1">
      <alignment horizontal="right" vertical="center"/>
      <protection locked="0"/>
    </xf>
    <xf numFmtId="3" fontId="8" fillId="0" borderId="0" xfId="0" applyFont="1" applyFill="1" applyAlignment="1" applyProtection="1">
      <alignment horizontal="right" vertical="center"/>
      <protection locked="0"/>
    </xf>
    <xf numFmtId="3" fontId="8" fillId="0" borderId="0" xfId="0" applyFont="1" applyFill="1" applyBorder="1" applyAlignment="1" applyProtection="1">
      <alignment horizontal="right" vertical="center"/>
      <protection locked="0"/>
    </xf>
    <xf numFmtId="38" fontId="8" fillId="0" borderId="14" xfId="17" applyFont="1" applyFill="1" applyBorder="1" applyAlignment="1" applyProtection="1">
      <alignment horizontal="right" vertical="center"/>
      <protection locked="0"/>
    </xf>
    <xf numFmtId="38" fontId="8" fillId="0" borderId="0" xfId="17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distributed" vertical="center" wrapText="1"/>
    </xf>
    <xf numFmtId="0" fontId="8" fillId="0" borderId="1" xfId="0" applyFont="1" applyFill="1" applyBorder="1" applyAlignment="1">
      <alignment horizontal="distributed" vertical="center"/>
    </xf>
    <xf numFmtId="0" fontId="8" fillId="0" borderId="15" xfId="0" applyFont="1" applyFill="1" applyAlignment="1">
      <alignment vertical="center"/>
    </xf>
    <xf numFmtId="38" fontId="8" fillId="0" borderId="16" xfId="17" applyFont="1" applyFill="1" applyBorder="1" applyAlignment="1" applyProtection="1">
      <alignment vertical="center"/>
      <protection locked="0"/>
    </xf>
    <xf numFmtId="38" fontId="8" fillId="0" borderId="1" xfId="17" applyFont="1" applyFill="1" applyBorder="1" applyAlignment="1" applyProtection="1">
      <alignment vertical="center"/>
      <protection locked="0"/>
    </xf>
    <xf numFmtId="0" fontId="8" fillId="0" borderId="1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Alignment="1">
      <alignment vertical="center"/>
    </xf>
    <xf numFmtId="0" fontId="8" fillId="0" borderId="3" xfId="0" applyFont="1" applyFill="1" applyAlignment="1">
      <alignment horizontal="center" vertical="center"/>
    </xf>
    <xf numFmtId="0" fontId="8" fillId="0" borderId="3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Alignment="1">
      <alignment horizontal="center" vertical="center"/>
    </xf>
    <xf numFmtId="0" fontId="8" fillId="0" borderId="8" xfId="0" applyFont="1" applyFill="1" applyAlignment="1">
      <alignment horizontal="center" vertical="center"/>
    </xf>
    <xf numFmtId="0" fontId="8" fillId="0" borderId="10" xfId="0" applyFont="1" applyFill="1" applyAlignment="1">
      <alignment horizontal="center" vertical="center"/>
    </xf>
    <xf numFmtId="38" fontId="8" fillId="0" borderId="0" xfId="17" applyFont="1" applyFill="1" applyAlignment="1">
      <alignment/>
    </xf>
    <xf numFmtId="0" fontId="9" fillId="0" borderId="17" xfId="0" applyFont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9" fillId="0" borderId="18" xfId="0" applyFont="1" applyAlignment="1">
      <alignment horizontal="center" vertical="center"/>
    </xf>
    <xf numFmtId="0" fontId="9" fillId="0" borderId="19" xfId="0" applyFont="1" applyAlignment="1">
      <alignment horizontal="center" vertical="center"/>
    </xf>
    <xf numFmtId="0" fontId="9" fillId="0" borderId="20" xfId="0" applyFont="1" applyAlignment="1">
      <alignment horizontal="center" vertical="center"/>
    </xf>
    <xf numFmtId="0" fontId="9" fillId="0" borderId="21" xfId="0" applyFont="1" applyAlignment="1">
      <alignment horizontal="center" vertical="center"/>
    </xf>
    <xf numFmtId="0" fontId="9" fillId="0" borderId="14" xfId="0" applyFont="1" applyAlignment="1">
      <alignment horizontal="center" vertical="center"/>
    </xf>
    <xf numFmtId="0" fontId="9" fillId="0" borderId="9" xfId="0" applyFont="1" applyAlignment="1">
      <alignment horizontal="center" vertical="center"/>
    </xf>
    <xf numFmtId="0" fontId="9" fillId="0" borderId="22" xfId="0" applyFont="1" applyAlignment="1">
      <alignment horizontal="center" vertical="center"/>
    </xf>
    <xf numFmtId="3" fontId="8" fillId="0" borderId="11" xfId="0" applyFont="1" applyFill="1" applyBorder="1" applyAlignment="1">
      <alignment vertical="center"/>
    </xf>
    <xf numFmtId="3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3" fontId="8" fillId="0" borderId="14" xfId="0" applyFont="1" applyFill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38" fontId="8" fillId="0" borderId="5" xfId="17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distributed" vertical="center"/>
    </xf>
    <xf numFmtId="38" fontId="8" fillId="0" borderId="0" xfId="17" applyFont="1" applyFill="1" applyBorder="1" applyAlignment="1">
      <alignment horizontal="right" vertical="center"/>
    </xf>
    <xf numFmtId="38" fontId="8" fillId="0" borderId="14" xfId="17" applyFont="1" applyFill="1" applyBorder="1" applyAlignment="1">
      <alignment vertical="center"/>
    </xf>
    <xf numFmtId="38" fontId="8" fillId="0" borderId="5" xfId="17" applyFont="1" applyFill="1" applyBorder="1" applyAlignment="1">
      <alignment vertical="center"/>
    </xf>
    <xf numFmtId="38" fontId="8" fillId="0" borderId="14" xfId="17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distributed" vertical="center"/>
    </xf>
    <xf numFmtId="3" fontId="8" fillId="0" borderId="16" xfId="0" applyFont="1" applyFill="1" applyAlignment="1">
      <alignment vertical="center"/>
    </xf>
    <xf numFmtId="38" fontId="8" fillId="0" borderId="1" xfId="17" applyFont="1" applyFill="1" applyBorder="1" applyAlignment="1">
      <alignment vertical="center"/>
    </xf>
    <xf numFmtId="38" fontId="8" fillId="0" borderId="15" xfId="17" applyFont="1" applyFill="1" applyBorder="1" applyAlignment="1">
      <alignment vertical="center"/>
    </xf>
    <xf numFmtId="0" fontId="11" fillId="0" borderId="17" xfId="0" applyFont="1" applyFill="1" applyAlignment="1">
      <alignment/>
    </xf>
    <xf numFmtId="0" fontId="8" fillId="0" borderId="17" xfId="0" applyFont="1" applyFill="1" applyBorder="1" applyAlignment="1">
      <alignment/>
    </xf>
    <xf numFmtId="0" fontId="8" fillId="0" borderId="17" xfId="0" applyFont="1" applyFill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" xfId="0" applyFont="1" applyAlignment="1">
      <alignment horizontal="right"/>
    </xf>
    <xf numFmtId="0" fontId="8" fillId="0" borderId="12" xfId="0" applyFont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5" xfId="0" applyFont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5" xfId="0" applyFont="1" applyBorder="1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15" xfId="0" applyFont="1" applyAlignment="1">
      <alignment vertical="center"/>
    </xf>
    <xf numFmtId="0" fontId="8" fillId="0" borderId="15" xfId="0" applyFont="1" applyFill="1" applyBorder="1" applyAlignment="1">
      <alignment vertical="center"/>
    </xf>
    <xf numFmtId="0" fontId="11" fillId="0" borderId="17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23" xfId="0" applyFont="1" applyAlignment="1">
      <alignment horizontal="center" vertical="center"/>
    </xf>
    <xf numFmtId="0" fontId="8" fillId="0" borderId="2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3" xfId="0" applyFont="1" applyAlignment="1">
      <alignment horizontal="right" vertical="center"/>
    </xf>
    <xf numFmtId="0" fontId="8" fillId="0" borderId="11" xfId="0" applyFont="1" applyAlignment="1">
      <alignment horizontal="right" vertical="center"/>
    </xf>
    <xf numFmtId="0" fontId="8" fillId="0" borderId="0" xfId="0" applyFont="1" applyBorder="1" applyAlignment="1" quotePrefix="1">
      <alignment horizontal="center" vertical="center"/>
    </xf>
    <xf numFmtId="3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 quotePrefix="1">
      <alignment horizontal="center" vertical="center"/>
    </xf>
    <xf numFmtId="3" fontId="15" fillId="0" borderId="14" xfId="0" applyFont="1" applyFill="1" applyBorder="1" applyAlignment="1">
      <alignment vertical="center"/>
    </xf>
    <xf numFmtId="3" fontId="15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15" fillId="0" borderId="0" xfId="17" applyFont="1" applyFill="1" applyBorder="1" applyAlignment="1">
      <alignment vertical="center"/>
    </xf>
    <xf numFmtId="38" fontId="15" fillId="0" borderId="0" xfId="17" applyFont="1" applyBorder="1" applyAlignment="1">
      <alignment vertical="center"/>
    </xf>
    <xf numFmtId="38" fontId="15" fillId="0" borderId="14" xfId="17" applyFont="1" applyFill="1" applyBorder="1" applyAlignment="1" applyProtection="1">
      <alignment vertical="center"/>
      <protection locked="0"/>
    </xf>
    <xf numFmtId="38" fontId="15" fillId="0" borderId="0" xfId="17" applyFont="1" applyFill="1" applyBorder="1" applyAlignment="1" applyProtection="1">
      <alignment vertical="center"/>
      <protection locked="0"/>
    </xf>
    <xf numFmtId="38" fontId="15" fillId="0" borderId="14" xfId="17" applyFont="1" applyFill="1" applyBorder="1" applyAlignment="1">
      <alignment vertical="center"/>
    </xf>
    <xf numFmtId="38" fontId="8" fillId="0" borderId="14" xfId="17" applyFont="1" applyBorder="1" applyAlignment="1" applyProtection="1">
      <alignment vertical="center"/>
      <protection locked="0"/>
    </xf>
    <xf numFmtId="38" fontId="8" fillId="0" borderId="0" xfId="17" applyFont="1" applyBorder="1" applyAlignment="1" applyProtection="1">
      <alignment vertical="center"/>
      <protection locked="0"/>
    </xf>
    <xf numFmtId="38" fontId="8" fillId="0" borderId="16" xfId="17" applyFont="1" applyBorder="1" applyAlignment="1" applyProtection="1">
      <alignment vertical="center"/>
      <protection locked="0"/>
    </xf>
    <xf numFmtId="38" fontId="8" fillId="0" borderId="1" xfId="17" applyFont="1" applyBorder="1" applyAlignment="1" applyProtection="1">
      <alignment vertical="center"/>
      <protection locked="0"/>
    </xf>
    <xf numFmtId="0" fontId="8" fillId="0" borderId="17" xfId="0" applyFont="1" applyAlignment="1">
      <alignment vertical="center"/>
    </xf>
    <xf numFmtId="38" fontId="8" fillId="0" borderId="0" xfId="0" applyNumberFormat="1" applyFont="1" applyAlignment="1">
      <alignment/>
    </xf>
    <xf numFmtId="0" fontId="8" fillId="0" borderId="17" xfId="0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1" xfId="0" applyFont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Alignment="1" quotePrefix="1">
      <alignment horizontal="center" vertical="center"/>
    </xf>
    <xf numFmtId="3" fontId="8" fillId="0" borderId="14" xfId="0" applyFont="1" applyBorder="1" applyAlignment="1">
      <alignment vertical="center"/>
    </xf>
    <xf numFmtId="3" fontId="8" fillId="0" borderId="0" xfId="0" applyFont="1" applyBorder="1" applyAlignment="1">
      <alignment vertical="center"/>
    </xf>
    <xf numFmtId="3" fontId="15" fillId="0" borderId="14" xfId="0" applyFont="1" applyBorder="1" applyAlignment="1">
      <alignment vertical="center"/>
    </xf>
    <xf numFmtId="3" fontId="15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38" fontId="8" fillId="0" borderId="14" xfId="17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16" xfId="0" applyFont="1" applyFill="1" applyAlignment="1">
      <alignment horizontal="right" vertical="center"/>
    </xf>
    <xf numFmtId="3" fontId="8" fillId="0" borderId="1" xfId="0" applyFont="1" applyFill="1" applyBorder="1" applyAlignment="1">
      <alignment horizontal="right" vertical="center"/>
    </xf>
    <xf numFmtId="0" fontId="8" fillId="0" borderId="1" xfId="0" applyFont="1" applyFill="1" applyAlignment="1">
      <alignment horizontal="right" vertical="center"/>
    </xf>
    <xf numFmtId="0" fontId="8" fillId="0" borderId="5" xfId="0" applyFont="1" applyAlignment="1">
      <alignment horizontal="center" vertical="center"/>
    </xf>
    <xf numFmtId="3" fontId="8" fillId="0" borderId="14" xfId="0" applyFont="1" applyAlignment="1">
      <alignment vertical="center"/>
    </xf>
    <xf numFmtId="3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3" fontId="8" fillId="0" borderId="14" xfId="0" applyFont="1" applyBorder="1" applyAlignment="1">
      <alignment horizontal="right" vertical="center"/>
    </xf>
    <xf numFmtId="3" fontId="8" fillId="0" borderId="0" xfId="0" applyFont="1" applyBorder="1" applyAlignment="1">
      <alignment horizontal="right" vertical="center"/>
    </xf>
    <xf numFmtId="3" fontId="8" fillId="0" borderId="14" xfId="0" applyFont="1" applyFill="1" applyBorder="1" applyAlignment="1">
      <alignment horizontal="right" vertical="center"/>
    </xf>
    <xf numFmtId="3" fontId="8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5" xfId="0" applyFont="1" applyAlignment="1">
      <alignment horizontal="center" vertical="center"/>
    </xf>
    <xf numFmtId="3" fontId="15" fillId="0" borderId="14" xfId="0" applyFont="1" applyFill="1" applyBorder="1" applyAlignment="1">
      <alignment horizontal="right" vertical="center"/>
    </xf>
    <xf numFmtId="3" fontId="15" fillId="0" borderId="0" xfId="0" applyFont="1" applyFill="1" applyBorder="1" applyAlignment="1">
      <alignment horizontal="right" vertical="center"/>
    </xf>
    <xf numFmtId="0" fontId="8" fillId="0" borderId="0" xfId="0" applyFont="1" applyBorder="1" applyAlignment="1" quotePrefix="1">
      <alignment horizontal="right" vertical="center"/>
    </xf>
    <xf numFmtId="38" fontId="8" fillId="0" borderId="14" xfId="0" applyNumberFormat="1" applyFont="1" applyFill="1" applyBorder="1" applyAlignment="1" applyProtection="1">
      <alignment horizontal="right" vertical="center"/>
      <protection locked="0"/>
    </xf>
    <xf numFmtId="38" fontId="8" fillId="0" borderId="0" xfId="0" applyNumberFormat="1" applyFont="1" applyFill="1" applyBorder="1" applyAlignment="1" applyProtection="1">
      <alignment horizontal="right" vertical="center"/>
      <protection locked="0"/>
    </xf>
    <xf numFmtId="38" fontId="8" fillId="0" borderId="0" xfId="17" applyNumberFormat="1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11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 quotePrefix="1">
      <alignment horizontal="distributed" vertical="center"/>
    </xf>
    <xf numFmtId="38" fontId="8" fillId="0" borderId="0" xfId="17" applyFont="1" applyAlignment="1">
      <alignment vertical="center"/>
    </xf>
    <xf numFmtId="38" fontId="8" fillId="0" borderId="0" xfId="17" applyFont="1" applyFill="1" applyAlignment="1">
      <alignment vertical="center"/>
    </xf>
    <xf numFmtId="38" fontId="8" fillId="0" borderId="0" xfId="17" applyFont="1" applyFill="1" applyAlignment="1">
      <alignment horizontal="right"/>
    </xf>
    <xf numFmtId="38" fontId="8" fillId="0" borderId="0" xfId="17" applyFont="1" applyFill="1" applyAlignment="1">
      <alignment horizontal="right" vertical="center"/>
    </xf>
    <xf numFmtId="0" fontId="8" fillId="0" borderId="1" xfId="0" applyFont="1" applyAlignment="1">
      <alignment vertical="center"/>
    </xf>
    <xf numFmtId="38" fontId="8" fillId="0" borderId="1" xfId="17" applyFont="1" applyAlignment="1">
      <alignment vertical="center"/>
    </xf>
    <xf numFmtId="183" fontId="8" fillId="0" borderId="0" xfId="0" applyNumberFormat="1" applyFont="1" applyBorder="1" applyAlignment="1">
      <alignment horizontal="right" vertical="center"/>
    </xf>
    <xf numFmtId="183" fontId="8" fillId="0" borderId="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vertical="center"/>
    </xf>
    <xf numFmtId="0" fontId="15" fillId="0" borderId="10" xfId="0" applyFont="1" applyAlignment="1">
      <alignment horizontal="center" vertical="center"/>
    </xf>
    <xf numFmtId="0" fontId="15" fillId="0" borderId="6" xfId="0" applyFont="1" applyAlignment="1">
      <alignment horizontal="center" vertical="center"/>
    </xf>
    <xf numFmtId="183" fontId="15" fillId="0" borderId="0" xfId="0" applyNumberFormat="1" applyFont="1" applyBorder="1" applyAlignment="1">
      <alignment horizontal="right" vertical="center"/>
    </xf>
    <xf numFmtId="3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15" fillId="0" borderId="0" xfId="17" applyFont="1" applyAlignment="1">
      <alignment vertical="center"/>
    </xf>
    <xf numFmtId="38" fontId="15" fillId="0" borderId="0" xfId="17" applyFont="1" applyFill="1" applyAlignment="1">
      <alignment vertical="center"/>
    </xf>
    <xf numFmtId="38" fontId="15" fillId="0" borderId="0" xfId="17" applyFont="1" applyFill="1" applyAlignment="1">
      <alignment horizontal="right"/>
    </xf>
    <xf numFmtId="38" fontId="15" fillId="0" borderId="0" xfId="17" applyFont="1" applyFill="1" applyAlignment="1">
      <alignment horizontal="right" vertical="center"/>
    </xf>
    <xf numFmtId="183" fontId="15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3" fontId="8" fillId="0" borderId="11" xfId="0" applyFont="1" applyAlignment="1">
      <alignment vertical="center"/>
    </xf>
    <xf numFmtId="0" fontId="8" fillId="0" borderId="14" xfId="0" applyFont="1" applyBorder="1" applyAlignment="1">
      <alignment/>
    </xf>
    <xf numFmtId="40" fontId="8" fillId="0" borderId="0" xfId="17" applyNumberFormat="1" applyFont="1" applyFill="1" applyBorder="1" applyAlignment="1" applyProtection="1">
      <alignment vertical="center"/>
      <protection locked="0"/>
    </xf>
    <xf numFmtId="40" fontId="8" fillId="0" borderId="0" xfId="17" applyNumberFormat="1" applyFont="1" applyFill="1" applyBorder="1" applyAlignment="1">
      <alignment vertical="center"/>
    </xf>
    <xf numFmtId="38" fontId="8" fillId="0" borderId="0" xfId="17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3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distributed" vertical="top"/>
    </xf>
    <xf numFmtId="38" fontId="8" fillId="0" borderId="0" xfId="17" applyFont="1" applyAlignment="1">
      <alignment/>
    </xf>
    <xf numFmtId="0" fontId="17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7" fillId="0" borderId="0" xfId="17" applyFont="1" applyAlignment="1">
      <alignment vertical="center"/>
    </xf>
    <xf numFmtId="0" fontId="13" fillId="0" borderId="0" xfId="0" applyFont="1" applyBorder="1" applyAlignment="1">
      <alignment horizontal="distributed" vertical="center"/>
    </xf>
    <xf numFmtId="3" fontId="8" fillId="0" borderId="14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0" fontId="8" fillId="0" borderId="15" xfId="0" applyFont="1" applyBorder="1" applyAlignment="1">
      <alignment/>
    </xf>
    <xf numFmtId="0" fontId="8" fillId="0" borderId="1" xfId="0" applyFont="1" applyBorder="1" applyAlignment="1">
      <alignment/>
    </xf>
    <xf numFmtId="38" fontId="8" fillId="0" borderId="1" xfId="17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Fill="1" applyAlignment="1">
      <alignment/>
    </xf>
    <xf numFmtId="0" fontId="8" fillId="0" borderId="1" xfId="0" applyFont="1" applyFill="1" applyAlignment="1">
      <alignment horizontal="right"/>
    </xf>
    <xf numFmtId="0" fontId="15" fillId="0" borderId="11" xfId="0" applyFont="1" applyFill="1" applyBorder="1" applyAlignment="1" quotePrefix="1">
      <alignment vertical="center"/>
    </xf>
    <xf numFmtId="0" fontId="15" fillId="0" borderId="11" xfId="0" applyFont="1" applyFill="1" applyBorder="1" applyAlignment="1">
      <alignment horizontal="distributed" vertical="center"/>
    </xf>
    <xf numFmtId="0" fontId="8" fillId="0" borderId="20" xfId="0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3" fontId="8" fillId="0" borderId="13" xfId="0" applyFont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/>
    </xf>
    <xf numFmtId="3" fontId="8" fillId="0" borderId="13" xfId="0" applyFont="1" applyBorder="1" applyAlignment="1" applyProtection="1">
      <alignment vertical="center"/>
      <protection locked="0"/>
    </xf>
    <xf numFmtId="3" fontId="8" fillId="0" borderId="21" xfId="0" applyFont="1" applyAlignment="1" applyProtection="1">
      <alignment horizontal="right" vertical="center"/>
      <protection locked="0"/>
    </xf>
    <xf numFmtId="3" fontId="8" fillId="0" borderId="14" xfId="0" applyFont="1" applyAlignment="1" applyProtection="1">
      <alignment vertical="center"/>
      <protection locked="0"/>
    </xf>
    <xf numFmtId="3" fontId="8" fillId="0" borderId="0" xfId="0" applyFont="1" applyFill="1" applyBorder="1" applyAlignment="1">
      <alignment horizontal="distributed" vertical="center"/>
    </xf>
    <xf numFmtId="3" fontId="8" fillId="0" borderId="5" xfId="0" applyFont="1" applyFill="1" applyBorder="1" applyAlignment="1">
      <alignment vertical="center"/>
    </xf>
    <xf numFmtId="3" fontId="8" fillId="0" borderId="14" xfId="0" applyFont="1" applyBorder="1" applyAlignment="1" applyProtection="1">
      <alignment vertical="center"/>
      <protection locked="0"/>
    </xf>
    <xf numFmtId="4" fontId="8" fillId="0" borderId="21" xfId="0" applyNumberFormat="1" applyFont="1" applyAlignment="1" applyProtection="1">
      <alignment horizontal="right" vertical="center"/>
      <protection locked="0"/>
    </xf>
    <xf numFmtId="3" fontId="8" fillId="0" borderId="21" xfId="0" applyFont="1" applyBorder="1" applyAlignment="1" applyProtection="1">
      <alignment horizontal="right" vertical="center"/>
      <protection locked="0"/>
    </xf>
    <xf numFmtId="3" fontId="8" fillId="0" borderId="21" xfId="0" applyFont="1" applyBorder="1" applyAlignment="1" applyProtection="1">
      <alignment vertical="center"/>
      <protection locked="0"/>
    </xf>
    <xf numFmtId="3" fontId="8" fillId="0" borderId="21" xfId="0" applyFont="1" applyAlignment="1" applyProtection="1">
      <alignment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" fontId="8" fillId="0" borderId="25" xfId="0" applyFont="1" applyAlignment="1" applyProtection="1">
      <alignment horizontal="right" vertical="center"/>
      <protection locked="0"/>
    </xf>
    <xf numFmtId="0" fontId="15" fillId="0" borderId="16" xfId="0" applyFont="1" applyFill="1" applyBorder="1" applyAlignment="1" quotePrefix="1">
      <alignment vertical="center"/>
    </xf>
    <xf numFmtId="3" fontId="15" fillId="0" borderId="1" xfId="0" applyFont="1" applyFill="1" applyBorder="1" applyAlignment="1">
      <alignment horizontal="distributed" vertical="center"/>
    </xf>
    <xf numFmtId="3" fontId="8" fillId="0" borderId="15" xfId="0" applyFont="1" applyFill="1" applyBorder="1" applyAlignment="1">
      <alignment vertical="center"/>
    </xf>
    <xf numFmtId="187" fontId="8" fillId="0" borderId="16" xfId="0" applyNumberFormat="1" applyFont="1" applyBorder="1" applyAlignment="1" applyProtection="1">
      <alignment vertical="center"/>
      <protection locked="0"/>
    </xf>
    <xf numFmtId="0" fontId="8" fillId="0" borderId="2" xfId="0" applyFont="1" applyFill="1" applyAlignment="1">
      <alignment horizontal="center" vertical="center"/>
    </xf>
    <xf numFmtId="0" fontId="10" fillId="0" borderId="13" xfId="0" applyFont="1" applyFill="1" applyAlignment="1">
      <alignment horizontal="center" vertical="center"/>
    </xf>
    <xf numFmtId="0" fontId="13" fillId="0" borderId="22" xfId="0" applyFont="1" applyFill="1" applyAlignment="1">
      <alignment horizontal="center" vertical="center"/>
    </xf>
    <xf numFmtId="38" fontId="10" fillId="0" borderId="11" xfId="17" applyFont="1" applyFill="1" applyBorder="1" applyAlignment="1">
      <alignment horizontal="right"/>
    </xf>
    <xf numFmtId="38" fontId="10" fillId="0" borderId="11" xfId="17" applyFont="1" applyFill="1" applyBorder="1" applyAlignment="1" applyProtection="1">
      <alignment horizontal="right"/>
      <protection locked="0"/>
    </xf>
    <xf numFmtId="38" fontId="10" fillId="0" borderId="0" xfId="17" applyFont="1" applyFill="1" applyAlignment="1" quotePrefix="1">
      <alignment horizontal="right"/>
    </xf>
    <xf numFmtId="38" fontId="10" fillId="0" borderId="0" xfId="17" applyFont="1" applyFill="1" applyAlignment="1" applyProtection="1" quotePrefix="1">
      <alignment horizontal="right"/>
      <protection locked="0"/>
    </xf>
    <xf numFmtId="38" fontId="10" fillId="0" borderId="0" xfId="17" applyFont="1" applyFill="1" applyAlignment="1">
      <alignment horizontal="right"/>
    </xf>
    <xf numFmtId="38" fontId="10" fillId="0" borderId="0" xfId="17" applyFont="1" applyFill="1" applyAlignment="1" applyProtection="1">
      <alignment horizontal="right"/>
      <protection locked="0"/>
    </xf>
    <xf numFmtId="38" fontId="10" fillId="0" borderId="0" xfId="17" applyFont="1" applyFill="1" applyBorder="1" applyAlignment="1">
      <alignment horizontal="right"/>
    </xf>
    <xf numFmtId="38" fontId="10" fillId="0" borderId="0" xfId="17" applyFont="1" applyFill="1" applyBorder="1" applyAlignment="1" applyProtection="1">
      <alignment horizontal="right"/>
      <protection locked="0"/>
    </xf>
    <xf numFmtId="38" fontId="10" fillId="0" borderId="1" xfId="17" applyFont="1" applyFill="1" applyAlignment="1" quotePrefix="1">
      <alignment horizontal="right"/>
    </xf>
    <xf numFmtId="38" fontId="10" fillId="0" borderId="1" xfId="17" applyFont="1" applyFill="1" applyAlignment="1" applyProtection="1" quotePrefix="1">
      <alignment horizontal="right"/>
      <protection locked="0"/>
    </xf>
    <xf numFmtId="38" fontId="8" fillId="0" borderId="14" xfId="17" applyFont="1" applyAlignment="1" quotePrefix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0" xfId="17" applyFont="1" applyBorder="1" applyAlignment="1" applyProtection="1" quotePrefix="1">
      <alignment horizontal="center" vertical="center"/>
      <protection locked="0"/>
    </xf>
    <xf numFmtId="38" fontId="8" fillId="0" borderId="0" xfId="17" applyFont="1" applyBorder="1" applyAlignment="1" applyProtection="1">
      <alignment horizontal="center" vertical="center"/>
      <protection locked="0"/>
    </xf>
    <xf numFmtId="0" fontId="15" fillId="0" borderId="5" xfId="0" applyFont="1" applyAlignment="1" quotePrefix="1">
      <alignment horizontal="center" vertical="center"/>
    </xf>
    <xf numFmtId="38" fontId="15" fillId="0" borderId="0" xfId="17" applyFont="1" applyBorder="1" applyAlignment="1" applyProtection="1" quotePrefix="1">
      <alignment horizontal="center" vertical="center"/>
      <protection locked="0"/>
    </xf>
    <xf numFmtId="38" fontId="15" fillId="0" borderId="0" xfId="17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distributed" vertical="center" wrapText="1"/>
    </xf>
    <xf numFmtId="3" fontId="10" fillId="0" borderId="11" xfId="0" applyFont="1" applyFill="1" applyBorder="1" applyAlignment="1">
      <alignment vertical="center"/>
    </xf>
    <xf numFmtId="3" fontId="10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38" fontId="10" fillId="0" borderId="5" xfId="17" applyFont="1" applyFill="1" applyBorder="1" applyAlignment="1">
      <alignment vertical="center"/>
    </xf>
    <xf numFmtId="38" fontId="10" fillId="0" borderId="0" xfId="17" applyFont="1" applyFill="1" applyBorder="1" applyAlignment="1" applyProtection="1">
      <alignment vertical="center"/>
      <protection locked="0"/>
    </xf>
    <xf numFmtId="38" fontId="10" fillId="0" borderId="5" xfId="17" applyFont="1" applyFill="1" applyBorder="1" applyAlignment="1" applyProtection="1">
      <alignment vertical="center"/>
      <protection locked="0"/>
    </xf>
    <xf numFmtId="38" fontId="10" fillId="0" borderId="0" xfId="17" applyFont="1" applyFill="1" applyBorder="1" applyAlignment="1" applyProtection="1">
      <alignment horizontal="right" vertical="center"/>
      <protection locked="0"/>
    </xf>
    <xf numFmtId="38" fontId="10" fillId="0" borderId="16" xfId="17" applyFont="1" applyBorder="1" applyAlignment="1">
      <alignment vertical="center"/>
    </xf>
    <xf numFmtId="38" fontId="10" fillId="0" borderId="1" xfId="17" applyFont="1" applyFill="1" applyBorder="1" applyAlignment="1">
      <alignment vertical="center"/>
    </xf>
    <xf numFmtId="38" fontId="10" fillId="0" borderId="15" xfId="17" applyFont="1" applyFill="1" applyBorder="1" applyAlignment="1">
      <alignment vertical="center"/>
    </xf>
    <xf numFmtId="38" fontId="10" fillId="0" borderId="0" xfId="17" applyFont="1" applyFill="1" applyBorder="1" applyAlignment="1">
      <alignment horizontal="right" vertical="center"/>
    </xf>
    <xf numFmtId="38" fontId="10" fillId="0" borderId="14" xfId="17" applyFont="1" applyFill="1" applyBorder="1" applyAlignment="1">
      <alignment vertical="center"/>
    </xf>
    <xf numFmtId="38" fontId="10" fillId="0" borderId="16" xfId="17" applyFont="1" applyFill="1" applyBorder="1" applyAlignment="1">
      <alignment vertical="center"/>
    </xf>
    <xf numFmtId="0" fontId="8" fillId="0" borderId="0" xfId="17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5" xfId="0" applyNumberFormat="1" applyFont="1" applyFill="1" applyBorder="1" applyAlignment="1">
      <alignment vertical="center"/>
    </xf>
    <xf numFmtId="38" fontId="10" fillId="0" borderId="5" xfId="17" applyFont="1" applyFill="1" applyBorder="1" applyAlignment="1" applyProtection="1">
      <alignment horizontal="right" vertical="center"/>
      <protection locked="0"/>
    </xf>
    <xf numFmtId="38" fontId="10" fillId="0" borderId="0" xfId="17" applyFont="1" applyFill="1" applyBorder="1" applyAlignment="1" applyProtection="1" quotePrefix="1">
      <alignment horizontal="right" vertical="center"/>
      <protection locked="0"/>
    </xf>
    <xf numFmtId="38" fontId="10" fillId="0" borderId="0" xfId="17" applyFont="1" applyFill="1" applyBorder="1" applyAlignment="1" quotePrefix="1">
      <alignment horizontal="right" vertical="center"/>
    </xf>
    <xf numFmtId="3" fontId="10" fillId="0" borderId="13" xfId="0" applyFont="1" applyFill="1" applyBorder="1" applyAlignment="1">
      <alignment vertical="center"/>
    </xf>
    <xf numFmtId="3" fontId="10" fillId="0" borderId="14" xfId="0" applyFont="1" applyFill="1" applyBorder="1" applyAlignment="1">
      <alignment vertical="center"/>
    </xf>
    <xf numFmtId="38" fontId="10" fillId="0" borderId="14" xfId="17" applyFont="1" applyFill="1" applyBorder="1" applyAlignment="1" applyProtection="1">
      <alignment vertical="center"/>
      <protection locked="0"/>
    </xf>
    <xf numFmtId="3" fontId="10" fillId="0" borderId="16" xfId="0" applyFont="1" applyFill="1" applyBorder="1" applyAlignment="1">
      <alignment vertical="center"/>
    </xf>
    <xf numFmtId="38" fontId="8" fillId="0" borderId="0" xfId="17" applyFont="1" applyBorder="1" applyAlignment="1">
      <alignment/>
    </xf>
    <xf numFmtId="0" fontId="17" fillId="0" borderId="0" xfId="0" applyFont="1" applyBorder="1" applyAlignment="1">
      <alignment vertical="center"/>
    </xf>
    <xf numFmtId="38" fontId="17" fillId="0" borderId="0" xfId="17" applyFont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9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9" fillId="0" borderId="2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9" xfId="0" applyFont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9" xfId="0" applyFont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5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8" fillId="0" borderId="0" xfId="0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5" fillId="0" borderId="0" xfId="0" applyFont="1" applyBorder="1" applyAlignment="1" quotePrefix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3" fillId="0" borderId="2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8" fillId="0" borderId="2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84" fontId="15" fillId="0" borderId="2" xfId="0" applyNumberFormat="1" applyFont="1" applyAlignment="1">
      <alignment horizontal="center" vertical="center"/>
    </xf>
    <xf numFmtId="184" fontId="15" fillId="0" borderId="3" xfId="0" applyNumberFormat="1" applyFont="1" applyBorder="1" applyAlignment="1">
      <alignment horizontal="center" vertical="center"/>
    </xf>
    <xf numFmtId="184" fontId="8" fillId="0" borderId="2" xfId="0" applyNumberFormat="1" applyFont="1" applyAlignment="1">
      <alignment horizontal="center" vertical="center"/>
    </xf>
    <xf numFmtId="184" fontId="8" fillId="0" borderId="3" xfId="0" applyNumberFormat="1" applyFont="1" applyBorder="1" applyAlignment="1">
      <alignment horizontal="center" vertical="center"/>
    </xf>
    <xf numFmtId="184" fontId="8" fillId="0" borderId="4" xfId="0" applyNumberFormat="1" applyFont="1" applyBorder="1" applyAlignment="1">
      <alignment horizontal="center" vertical="center"/>
    </xf>
    <xf numFmtId="0" fontId="8" fillId="0" borderId="19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" xfId="0" applyFont="1" applyFill="1" applyBorder="1" applyAlignment="1">
      <alignment horizontal="distributed" vertical="center"/>
    </xf>
    <xf numFmtId="0" fontId="8" fillId="0" borderId="5" xfId="0" applyFont="1" applyAlignment="1">
      <alignment horizontal="center" vertical="center"/>
    </xf>
    <xf numFmtId="0" fontId="8" fillId="0" borderId="14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K79"/>
  <sheetViews>
    <sheetView showGridLines="0" tabSelected="1" zoomScaleSheetLayoutView="75" workbookViewId="0" topLeftCell="A1">
      <selection activeCell="B16" sqref="B16"/>
    </sheetView>
  </sheetViews>
  <sheetFormatPr defaultColWidth="8.796875" defaultRowHeight="14.25"/>
  <cols>
    <col min="1" max="1" width="2.59765625" style="2" customWidth="1"/>
    <col min="2" max="2" width="28" style="2" customWidth="1"/>
    <col min="3" max="3" width="1.69921875" style="2" customWidth="1"/>
    <col min="4" max="5" width="12.3984375" style="2" customWidth="1"/>
    <col min="6" max="6" width="12.59765625" style="2" customWidth="1"/>
    <col min="7" max="7" width="12.5" style="2" customWidth="1"/>
    <col min="8" max="8" width="12.59765625" style="2" customWidth="1"/>
    <col min="9" max="9" width="12.69921875" style="2" customWidth="1"/>
    <col min="10" max="16384" width="11.3984375" style="2" customWidth="1"/>
  </cols>
  <sheetData>
    <row r="1" spans="1:9" ht="25.5" customHeight="1">
      <c r="A1" s="281" t="s">
        <v>23</v>
      </c>
      <c r="B1" s="281"/>
      <c r="C1" s="281"/>
      <c r="D1" s="281"/>
      <c r="E1" s="281"/>
      <c r="F1" s="281"/>
      <c r="G1" s="281"/>
      <c r="H1" s="281"/>
      <c r="I1" s="281"/>
    </row>
    <row r="2" spans="1:9" ht="15" thickBot="1">
      <c r="A2" s="3"/>
      <c r="B2" s="3"/>
      <c r="C2" s="3"/>
      <c r="D2" s="3"/>
      <c r="E2" s="3"/>
      <c r="F2" s="3"/>
      <c r="G2" s="3"/>
      <c r="H2" s="3"/>
      <c r="I2" s="4" t="s">
        <v>0</v>
      </c>
    </row>
    <row r="3" spans="1:9" ht="23.25" customHeight="1">
      <c r="A3" s="293" t="s">
        <v>1</v>
      </c>
      <c r="B3" s="293"/>
      <c r="C3" s="294"/>
      <c r="D3" s="5"/>
      <c r="E3" s="6" t="s">
        <v>24</v>
      </c>
      <c r="F3" s="7"/>
      <c r="G3" s="5"/>
      <c r="H3" s="6" t="s">
        <v>25</v>
      </c>
      <c r="I3" s="8"/>
    </row>
    <row r="4" spans="1:9" ht="23.25" customHeight="1">
      <c r="A4" s="295"/>
      <c r="B4" s="295"/>
      <c r="C4" s="296"/>
      <c r="D4" s="299" t="s">
        <v>2</v>
      </c>
      <c r="E4" s="11" t="s">
        <v>3</v>
      </c>
      <c r="F4" s="12" t="s">
        <v>4</v>
      </c>
      <c r="G4" s="299" t="s">
        <v>2</v>
      </c>
      <c r="H4" s="11" t="s">
        <v>3</v>
      </c>
      <c r="I4" s="13" t="s">
        <v>4</v>
      </c>
    </row>
    <row r="5" spans="1:9" ht="23.25" customHeight="1">
      <c r="A5" s="297"/>
      <c r="B5" s="297"/>
      <c r="C5" s="298"/>
      <c r="D5" s="286"/>
      <c r="E5" s="15" t="s">
        <v>5</v>
      </c>
      <c r="F5" s="15" t="s">
        <v>6</v>
      </c>
      <c r="G5" s="286"/>
      <c r="H5" s="15" t="s">
        <v>5</v>
      </c>
      <c r="I5" s="11" t="s">
        <v>6</v>
      </c>
    </row>
    <row r="6" spans="1:9" s="20" customFormat="1" ht="23.25" customHeight="1">
      <c r="A6" s="280" t="s">
        <v>7</v>
      </c>
      <c r="B6" s="280"/>
      <c r="C6" s="17"/>
      <c r="D6" s="18">
        <v>113650000</v>
      </c>
      <c r="E6" s="19">
        <v>113746877</v>
      </c>
      <c r="F6" s="19">
        <v>110095353</v>
      </c>
      <c r="G6" s="18">
        <v>117100000</v>
      </c>
      <c r="H6" s="19">
        <v>123847246</v>
      </c>
      <c r="I6" s="19">
        <v>120084876</v>
      </c>
    </row>
    <row r="7" spans="1:9" s="20" customFormat="1" ht="23.25" customHeight="1">
      <c r="A7" s="292" t="s">
        <v>8</v>
      </c>
      <c r="B7" s="292"/>
      <c r="C7" s="22"/>
      <c r="D7" s="23">
        <v>108320440</v>
      </c>
      <c r="E7" s="24">
        <v>113119502</v>
      </c>
      <c r="F7" s="24">
        <v>110867004</v>
      </c>
      <c r="G7" s="23">
        <f>SUM(G8:G23)</f>
        <v>109338489</v>
      </c>
      <c r="H7" s="24">
        <f>SUM(H8:H23)</f>
        <v>108168844</v>
      </c>
      <c r="I7" s="24">
        <f>SUM(I8:I23)</f>
        <v>106423193</v>
      </c>
    </row>
    <row r="8" spans="1:9" s="20" customFormat="1" ht="23.25" customHeight="1">
      <c r="A8" s="21"/>
      <c r="B8" s="21" t="s">
        <v>9</v>
      </c>
      <c r="C8" s="22"/>
      <c r="D8" s="25" t="s">
        <v>10</v>
      </c>
      <c r="E8" s="26" t="s">
        <v>10</v>
      </c>
      <c r="F8" s="27" t="s">
        <v>10</v>
      </c>
      <c r="G8" s="25" t="s">
        <v>10</v>
      </c>
      <c r="H8" s="26" t="s">
        <v>10</v>
      </c>
      <c r="I8" s="27" t="s">
        <v>10</v>
      </c>
    </row>
    <row r="9" spans="1:9" s="20" customFormat="1" ht="23.25" customHeight="1">
      <c r="A9" s="21"/>
      <c r="B9" s="21" t="s">
        <v>11</v>
      </c>
      <c r="C9" s="22"/>
      <c r="D9" s="28">
        <v>125756</v>
      </c>
      <c r="E9" s="29">
        <v>110300</v>
      </c>
      <c r="F9" s="29">
        <v>110300</v>
      </c>
      <c r="G9" s="28">
        <v>111135</v>
      </c>
      <c r="H9" s="29">
        <v>102945</v>
      </c>
      <c r="I9" s="29">
        <v>102945</v>
      </c>
    </row>
    <row r="10" spans="1:9" s="20" customFormat="1" ht="23.25" customHeight="1">
      <c r="A10" s="21"/>
      <c r="B10" s="21" t="s">
        <v>12</v>
      </c>
      <c r="C10" s="22"/>
      <c r="D10" s="28">
        <v>23948216</v>
      </c>
      <c r="E10" s="29">
        <v>24420147</v>
      </c>
      <c r="F10" s="29">
        <v>23436804</v>
      </c>
      <c r="G10" s="28">
        <v>25743544</v>
      </c>
      <c r="H10" s="29">
        <v>26223995</v>
      </c>
      <c r="I10" s="29">
        <v>25805203</v>
      </c>
    </row>
    <row r="11" spans="1:9" s="20" customFormat="1" ht="23.25" customHeight="1">
      <c r="A11" s="21"/>
      <c r="B11" s="30" t="s">
        <v>26</v>
      </c>
      <c r="C11" s="22"/>
      <c r="D11" s="28" t="s">
        <v>27</v>
      </c>
      <c r="E11" s="29" t="s">
        <v>27</v>
      </c>
      <c r="F11" s="29" t="s">
        <v>27</v>
      </c>
      <c r="G11" s="28" t="s">
        <v>27</v>
      </c>
      <c r="H11" s="29" t="s">
        <v>27</v>
      </c>
      <c r="I11" s="29" t="s">
        <v>27</v>
      </c>
    </row>
    <row r="12" spans="1:9" s="20" customFormat="1" ht="23.25" customHeight="1">
      <c r="A12" s="21"/>
      <c r="B12" s="21" t="s">
        <v>13</v>
      </c>
      <c r="C12" s="22"/>
      <c r="D12" s="28">
        <v>32435627</v>
      </c>
      <c r="E12" s="29">
        <v>32356915</v>
      </c>
      <c r="F12" s="29">
        <v>32356915</v>
      </c>
      <c r="G12" s="28">
        <v>32006192</v>
      </c>
      <c r="H12" s="29">
        <v>31875171</v>
      </c>
      <c r="I12" s="29">
        <v>31849816</v>
      </c>
    </row>
    <row r="13" spans="1:9" s="20" customFormat="1" ht="23.25" customHeight="1">
      <c r="A13" s="21"/>
      <c r="B13" s="21" t="s">
        <v>28</v>
      </c>
      <c r="C13" s="22"/>
      <c r="D13" s="28">
        <v>14642228</v>
      </c>
      <c r="E13" s="29">
        <v>13923327</v>
      </c>
      <c r="F13" s="29">
        <v>13619483</v>
      </c>
      <c r="G13" s="28">
        <v>14803487</v>
      </c>
      <c r="H13" s="29">
        <v>14964017</v>
      </c>
      <c r="I13" s="29">
        <v>14723926</v>
      </c>
    </row>
    <row r="14" spans="1:9" s="20" customFormat="1" ht="23.25" customHeight="1">
      <c r="A14" s="21"/>
      <c r="B14" s="21" t="s">
        <v>14</v>
      </c>
      <c r="C14" s="22"/>
      <c r="D14" s="28">
        <v>101935</v>
      </c>
      <c r="E14" s="29">
        <v>113713</v>
      </c>
      <c r="F14" s="29">
        <v>44874</v>
      </c>
      <c r="G14" s="28">
        <v>103020</v>
      </c>
      <c r="H14" s="29">
        <v>116617</v>
      </c>
      <c r="I14" s="29">
        <v>41260</v>
      </c>
    </row>
    <row r="15" spans="1:9" s="20" customFormat="1" ht="23.25" customHeight="1">
      <c r="A15" s="21"/>
      <c r="B15" s="21" t="s">
        <v>15</v>
      </c>
      <c r="C15" s="22"/>
      <c r="D15" s="28">
        <v>453174</v>
      </c>
      <c r="E15" s="29">
        <v>515032</v>
      </c>
      <c r="F15" s="29">
        <v>515032</v>
      </c>
      <c r="G15" s="28">
        <v>451072</v>
      </c>
      <c r="H15" s="29">
        <v>412533</v>
      </c>
      <c r="I15" s="29">
        <v>412533</v>
      </c>
    </row>
    <row r="16" spans="1:9" s="20" customFormat="1" ht="23.25" customHeight="1">
      <c r="A16" s="21"/>
      <c r="B16" s="21" t="s">
        <v>16</v>
      </c>
      <c r="C16" s="22"/>
      <c r="D16" s="28">
        <v>17498870</v>
      </c>
      <c r="E16" s="29">
        <v>20257080</v>
      </c>
      <c r="F16" s="29">
        <v>19678914</v>
      </c>
      <c r="G16" s="28">
        <v>17557015</v>
      </c>
      <c r="H16" s="29">
        <v>14832472</v>
      </c>
      <c r="I16" s="29">
        <v>14207686</v>
      </c>
    </row>
    <row r="17" spans="1:9" s="20" customFormat="1" ht="23.25" customHeight="1">
      <c r="A17" s="21"/>
      <c r="B17" s="21" t="s">
        <v>17</v>
      </c>
      <c r="C17" s="22"/>
      <c r="D17" s="28">
        <v>575151</v>
      </c>
      <c r="E17" s="29">
        <v>558493</v>
      </c>
      <c r="F17" s="29">
        <v>558493</v>
      </c>
      <c r="G17" s="28">
        <v>541587</v>
      </c>
      <c r="H17" s="29">
        <v>538939</v>
      </c>
      <c r="I17" s="29">
        <v>538939</v>
      </c>
    </row>
    <row r="18" spans="1:9" s="20" customFormat="1" ht="23.25" customHeight="1">
      <c r="A18" s="21"/>
      <c r="B18" s="21" t="s">
        <v>18</v>
      </c>
      <c r="C18" s="22"/>
      <c r="D18" s="28">
        <v>304564</v>
      </c>
      <c r="E18" s="29">
        <v>291296</v>
      </c>
      <c r="F18" s="29">
        <v>291217</v>
      </c>
      <c r="G18" s="28">
        <v>306169</v>
      </c>
      <c r="H18" s="29">
        <v>287081</v>
      </c>
      <c r="I18" s="29">
        <v>286580</v>
      </c>
    </row>
    <row r="19" spans="1:9" s="20" customFormat="1" ht="23.25" customHeight="1">
      <c r="A19" s="21"/>
      <c r="B19" s="21" t="s">
        <v>29</v>
      </c>
      <c r="C19" s="22"/>
      <c r="D19" s="28" t="s">
        <v>30</v>
      </c>
      <c r="E19" s="29" t="s">
        <v>30</v>
      </c>
      <c r="F19" s="29" t="s">
        <v>30</v>
      </c>
      <c r="G19" s="28" t="s">
        <v>30</v>
      </c>
      <c r="H19" s="29" t="s">
        <v>30</v>
      </c>
      <c r="I19" s="29" t="s">
        <v>30</v>
      </c>
    </row>
    <row r="20" spans="1:9" s="20" customFormat="1" ht="23.25" customHeight="1">
      <c r="A20" s="21"/>
      <c r="B20" s="21" t="s">
        <v>19</v>
      </c>
      <c r="C20" s="22"/>
      <c r="D20" s="28">
        <v>3726847</v>
      </c>
      <c r="E20" s="29">
        <v>4018707</v>
      </c>
      <c r="F20" s="29">
        <v>4018707</v>
      </c>
      <c r="G20" s="28">
        <v>4077279</v>
      </c>
      <c r="H20" s="29">
        <v>4284248</v>
      </c>
      <c r="I20" s="29">
        <v>4284248</v>
      </c>
    </row>
    <row r="21" spans="1:9" s="20" customFormat="1" ht="23.25" customHeight="1">
      <c r="A21" s="21"/>
      <c r="B21" s="21" t="s">
        <v>20</v>
      </c>
      <c r="C21" s="22"/>
      <c r="D21" s="28">
        <v>63614</v>
      </c>
      <c r="E21" s="29">
        <v>63614</v>
      </c>
      <c r="F21" s="29">
        <v>63614</v>
      </c>
      <c r="G21" s="28" t="s">
        <v>30</v>
      </c>
      <c r="H21" s="29" t="s">
        <v>30</v>
      </c>
      <c r="I21" s="29" t="s">
        <v>30</v>
      </c>
    </row>
    <row r="22" spans="1:9" s="20" customFormat="1" ht="23.25" customHeight="1">
      <c r="A22" s="21"/>
      <c r="B22" s="21" t="s">
        <v>21</v>
      </c>
      <c r="C22" s="22"/>
      <c r="D22" s="28">
        <v>652960</v>
      </c>
      <c r="E22" s="29">
        <v>3085509</v>
      </c>
      <c r="F22" s="29">
        <v>2788022</v>
      </c>
      <c r="G22" s="28">
        <v>699971</v>
      </c>
      <c r="H22" s="29">
        <v>1035001</v>
      </c>
      <c r="I22" s="29">
        <v>674232</v>
      </c>
    </row>
    <row r="23" spans="1:9" s="20" customFormat="1" ht="23.25" customHeight="1" thickBot="1">
      <c r="A23" s="31"/>
      <c r="B23" s="31" t="s">
        <v>22</v>
      </c>
      <c r="C23" s="32"/>
      <c r="D23" s="33">
        <v>13791498</v>
      </c>
      <c r="E23" s="34">
        <v>13405369</v>
      </c>
      <c r="F23" s="34">
        <v>13384629</v>
      </c>
      <c r="G23" s="33">
        <v>12938018</v>
      </c>
      <c r="H23" s="34">
        <v>13495825</v>
      </c>
      <c r="I23" s="34">
        <v>13495825</v>
      </c>
    </row>
    <row r="24" spans="1:9" s="20" customFormat="1" ht="12.75" customHeight="1" thickBot="1">
      <c r="A24" s="35"/>
      <c r="B24" s="36"/>
      <c r="C24" s="35"/>
      <c r="D24" s="35"/>
      <c r="E24" s="35"/>
      <c r="F24" s="35"/>
      <c r="G24" s="35"/>
      <c r="H24" s="35"/>
      <c r="I24" s="35"/>
    </row>
    <row r="25" spans="1:9" s="20" customFormat="1" ht="23.25" customHeight="1">
      <c r="A25" s="287" t="s">
        <v>1</v>
      </c>
      <c r="B25" s="287"/>
      <c r="C25" s="288"/>
      <c r="D25" s="37"/>
      <c r="E25" s="38" t="s">
        <v>31</v>
      </c>
      <c r="F25" s="39"/>
      <c r="G25" s="37"/>
      <c r="H25" s="38" t="s">
        <v>32</v>
      </c>
      <c r="I25" s="39"/>
    </row>
    <row r="26" spans="1:9" s="20" customFormat="1" ht="23.25" customHeight="1">
      <c r="A26" s="289"/>
      <c r="B26" s="289"/>
      <c r="C26" s="290"/>
      <c r="D26" s="278" t="s">
        <v>2</v>
      </c>
      <c r="E26" s="42" t="s">
        <v>3</v>
      </c>
      <c r="F26" s="43" t="s">
        <v>4</v>
      </c>
      <c r="G26" s="278" t="s">
        <v>2</v>
      </c>
      <c r="H26" s="42" t="s">
        <v>3</v>
      </c>
      <c r="I26" s="43" t="s">
        <v>4</v>
      </c>
    </row>
    <row r="27" spans="1:9" s="20" customFormat="1" ht="23.25" customHeight="1">
      <c r="A27" s="291"/>
      <c r="B27" s="291"/>
      <c r="C27" s="277"/>
      <c r="D27" s="279"/>
      <c r="E27" s="44" t="s">
        <v>5</v>
      </c>
      <c r="F27" s="42" t="s">
        <v>6</v>
      </c>
      <c r="G27" s="279"/>
      <c r="H27" s="44" t="s">
        <v>5</v>
      </c>
      <c r="I27" s="42" t="s">
        <v>6</v>
      </c>
    </row>
    <row r="28" spans="1:9" s="20" customFormat="1" ht="23.25" customHeight="1">
      <c r="A28" s="280" t="s">
        <v>7</v>
      </c>
      <c r="B28" s="280"/>
      <c r="C28" s="17"/>
      <c r="D28" s="18">
        <v>114794000</v>
      </c>
      <c r="E28" s="19">
        <v>121869539</v>
      </c>
      <c r="F28" s="19">
        <v>118140033</v>
      </c>
      <c r="G28" s="18">
        <v>102589000</v>
      </c>
      <c r="H28" s="19">
        <v>125886952</v>
      </c>
      <c r="I28" s="19">
        <v>117735431</v>
      </c>
    </row>
    <row r="29" spans="1:9" s="20" customFormat="1" ht="23.25" customHeight="1">
      <c r="A29" s="292" t="s">
        <v>8</v>
      </c>
      <c r="B29" s="292"/>
      <c r="C29" s="22"/>
      <c r="D29" s="23">
        <f aca="true" t="shared" si="0" ref="D29:I29">SUM(D30:D45)</f>
        <v>115399427</v>
      </c>
      <c r="E29" s="24">
        <f t="shared" si="0"/>
        <v>116841854</v>
      </c>
      <c r="F29" s="24">
        <f t="shared" si="0"/>
        <v>114870728</v>
      </c>
      <c r="G29" s="23">
        <f t="shared" si="0"/>
        <v>110988456</v>
      </c>
      <c r="H29" s="24">
        <f t="shared" si="0"/>
        <v>124041747</v>
      </c>
      <c r="I29" s="24">
        <f t="shared" si="0"/>
        <v>121536277</v>
      </c>
    </row>
    <row r="30" spans="1:9" s="20" customFormat="1" ht="23.25" customHeight="1">
      <c r="A30" s="21"/>
      <c r="B30" s="21" t="s">
        <v>9</v>
      </c>
      <c r="C30" s="22"/>
      <c r="D30" s="25" t="s">
        <v>10</v>
      </c>
      <c r="E30" s="26" t="s">
        <v>30</v>
      </c>
      <c r="F30" s="27" t="s">
        <v>10</v>
      </c>
      <c r="G30" s="25" t="s">
        <v>30</v>
      </c>
      <c r="H30" s="26" t="s">
        <v>30</v>
      </c>
      <c r="I30" s="27" t="s">
        <v>30</v>
      </c>
    </row>
    <row r="31" spans="1:9" s="20" customFormat="1" ht="23.25" customHeight="1">
      <c r="A31" s="21"/>
      <c r="B31" s="21" t="s">
        <v>11</v>
      </c>
      <c r="C31" s="22"/>
      <c r="D31" s="25" t="s">
        <v>10</v>
      </c>
      <c r="E31" s="26" t="s">
        <v>10</v>
      </c>
      <c r="F31" s="27" t="s">
        <v>10</v>
      </c>
      <c r="G31" s="25" t="s">
        <v>30</v>
      </c>
      <c r="H31" s="26" t="s">
        <v>30</v>
      </c>
      <c r="I31" s="27" t="s">
        <v>30</v>
      </c>
    </row>
    <row r="32" spans="1:11" s="20" customFormat="1" ht="23.25" customHeight="1">
      <c r="A32" s="21"/>
      <c r="B32" s="21" t="s">
        <v>12</v>
      </c>
      <c r="C32" s="22"/>
      <c r="D32" s="28">
        <v>26745730</v>
      </c>
      <c r="E32" s="29">
        <v>26917544</v>
      </c>
      <c r="F32" s="29">
        <v>26320224</v>
      </c>
      <c r="G32" s="28">
        <v>28274432</v>
      </c>
      <c r="H32" s="29">
        <v>30872811</v>
      </c>
      <c r="I32" s="29">
        <v>30106484</v>
      </c>
      <c r="K32" s="45"/>
    </row>
    <row r="33" spans="1:9" s="20" customFormat="1" ht="23.25" customHeight="1">
      <c r="A33" s="21"/>
      <c r="B33" s="30" t="s">
        <v>26</v>
      </c>
      <c r="C33" s="22"/>
      <c r="D33" s="28" t="s">
        <v>27</v>
      </c>
      <c r="E33" s="29" t="s">
        <v>27</v>
      </c>
      <c r="F33" s="29" t="s">
        <v>27</v>
      </c>
      <c r="G33" s="28" t="s">
        <v>27</v>
      </c>
      <c r="H33" s="29">
        <v>71532</v>
      </c>
      <c r="I33" s="29">
        <v>71532</v>
      </c>
    </row>
    <row r="34" spans="1:9" s="20" customFormat="1" ht="23.25" customHeight="1">
      <c r="A34" s="21"/>
      <c r="B34" s="21" t="s">
        <v>13</v>
      </c>
      <c r="C34" s="22"/>
      <c r="D34" s="28">
        <v>30666566</v>
      </c>
      <c r="E34" s="29">
        <v>31551645</v>
      </c>
      <c r="F34" s="29">
        <v>31551645</v>
      </c>
      <c r="G34" s="28">
        <v>30246631</v>
      </c>
      <c r="H34" s="29">
        <v>34941612</v>
      </c>
      <c r="I34" s="29">
        <v>34921083</v>
      </c>
    </row>
    <row r="35" spans="1:9" s="20" customFormat="1" ht="23.25" customHeight="1">
      <c r="A35" s="21"/>
      <c r="B35" s="21" t="s">
        <v>28</v>
      </c>
      <c r="C35" s="22"/>
      <c r="D35" s="28">
        <v>15995820</v>
      </c>
      <c r="E35" s="29">
        <v>16384250</v>
      </c>
      <c r="F35" s="29">
        <v>16129869</v>
      </c>
      <c r="G35" s="28">
        <v>16970587</v>
      </c>
      <c r="H35" s="29">
        <v>19231620</v>
      </c>
      <c r="I35" s="29">
        <v>18800635</v>
      </c>
    </row>
    <row r="36" spans="1:9" s="20" customFormat="1" ht="23.25" customHeight="1">
      <c r="A36" s="21"/>
      <c r="B36" s="21" t="s">
        <v>14</v>
      </c>
      <c r="C36" s="22"/>
      <c r="D36" s="28">
        <v>111120</v>
      </c>
      <c r="E36" s="29">
        <v>123267</v>
      </c>
      <c r="F36" s="29">
        <v>64385</v>
      </c>
      <c r="G36" s="28">
        <v>95643</v>
      </c>
      <c r="H36" s="29">
        <v>105009</v>
      </c>
      <c r="I36" s="29">
        <v>82678</v>
      </c>
    </row>
    <row r="37" spans="1:9" s="20" customFormat="1" ht="23.25" customHeight="1">
      <c r="A37" s="21"/>
      <c r="B37" s="21" t="s">
        <v>15</v>
      </c>
      <c r="C37" s="22"/>
      <c r="D37" s="28">
        <v>541097</v>
      </c>
      <c r="E37" s="29">
        <v>564457</v>
      </c>
      <c r="F37" s="29">
        <v>564457</v>
      </c>
      <c r="G37" s="28">
        <v>573621</v>
      </c>
      <c r="H37" s="29">
        <v>556724</v>
      </c>
      <c r="I37" s="29">
        <v>556724</v>
      </c>
    </row>
    <row r="38" spans="1:9" s="20" customFormat="1" ht="23.25" customHeight="1">
      <c r="A38" s="21"/>
      <c r="B38" s="21" t="s">
        <v>16</v>
      </c>
      <c r="C38" s="22"/>
      <c r="D38" s="28">
        <v>22628507</v>
      </c>
      <c r="E38" s="29">
        <v>21054879</v>
      </c>
      <c r="F38" s="29">
        <v>20260111</v>
      </c>
      <c r="G38" s="28">
        <v>16154617</v>
      </c>
      <c r="H38" s="29">
        <v>16659509</v>
      </c>
      <c r="I38" s="29">
        <v>15861949</v>
      </c>
    </row>
    <row r="39" spans="1:9" s="20" customFormat="1" ht="23.25" customHeight="1">
      <c r="A39" s="21"/>
      <c r="B39" s="21" t="s">
        <v>17</v>
      </c>
      <c r="C39" s="22"/>
      <c r="D39" s="28">
        <v>520039</v>
      </c>
      <c r="E39" s="29">
        <v>552746</v>
      </c>
      <c r="F39" s="29">
        <v>552746</v>
      </c>
      <c r="G39" s="28">
        <v>442286</v>
      </c>
      <c r="H39" s="29">
        <v>441359</v>
      </c>
      <c r="I39" s="29">
        <v>441359</v>
      </c>
    </row>
    <row r="40" spans="1:9" s="20" customFormat="1" ht="23.25" customHeight="1">
      <c r="A40" s="21"/>
      <c r="B40" s="21" t="s">
        <v>18</v>
      </c>
      <c r="C40" s="22"/>
      <c r="D40" s="28">
        <v>290652</v>
      </c>
      <c r="E40" s="29">
        <v>283281</v>
      </c>
      <c r="F40" s="29">
        <v>281306</v>
      </c>
      <c r="G40" s="28">
        <v>287740</v>
      </c>
      <c r="H40" s="29">
        <v>285489</v>
      </c>
      <c r="I40" s="29">
        <v>284894</v>
      </c>
    </row>
    <row r="41" spans="1:9" s="20" customFormat="1" ht="23.25" customHeight="1">
      <c r="A41" s="21"/>
      <c r="B41" s="21" t="s">
        <v>29</v>
      </c>
      <c r="C41" s="22"/>
      <c r="D41" s="28" t="s">
        <v>30</v>
      </c>
      <c r="E41" s="29" t="s">
        <v>30</v>
      </c>
      <c r="F41" s="29" t="s">
        <v>30</v>
      </c>
      <c r="G41" s="28" t="s">
        <v>30</v>
      </c>
      <c r="H41" s="29">
        <v>9920</v>
      </c>
      <c r="I41" s="29">
        <v>9488</v>
      </c>
    </row>
    <row r="42" spans="1:9" s="20" customFormat="1" ht="23.25" customHeight="1">
      <c r="A42" s="21"/>
      <c r="B42" s="21" t="s">
        <v>19</v>
      </c>
      <c r="C42" s="22"/>
      <c r="D42" s="28">
        <v>4754469</v>
      </c>
      <c r="E42" s="29">
        <v>4602917</v>
      </c>
      <c r="F42" s="29">
        <v>4602917</v>
      </c>
      <c r="G42" s="28">
        <v>4579316</v>
      </c>
      <c r="H42" s="29">
        <v>5092195</v>
      </c>
      <c r="I42" s="29">
        <v>4704263</v>
      </c>
    </row>
    <row r="43" spans="1:9" s="20" customFormat="1" ht="23.25" customHeight="1">
      <c r="A43" s="21"/>
      <c r="B43" s="21" t="s">
        <v>20</v>
      </c>
      <c r="C43" s="22"/>
      <c r="D43" s="28" t="s">
        <v>30</v>
      </c>
      <c r="E43" s="29" t="s">
        <v>30</v>
      </c>
      <c r="F43" s="29" t="s">
        <v>30</v>
      </c>
      <c r="G43" s="28" t="s">
        <v>30</v>
      </c>
      <c r="H43" s="29" t="s">
        <v>30</v>
      </c>
      <c r="I43" s="29" t="s">
        <v>30</v>
      </c>
    </row>
    <row r="44" spans="1:9" s="20" customFormat="1" ht="23.25" customHeight="1">
      <c r="A44" s="21"/>
      <c r="B44" s="21" t="s">
        <v>21</v>
      </c>
      <c r="C44" s="22"/>
      <c r="D44" s="28">
        <v>818402</v>
      </c>
      <c r="E44" s="29">
        <v>1043284</v>
      </c>
      <c r="F44" s="29">
        <v>805647</v>
      </c>
      <c r="G44" s="28">
        <v>786030</v>
      </c>
      <c r="H44" s="29">
        <v>844263</v>
      </c>
      <c r="I44" s="29">
        <v>788595</v>
      </c>
    </row>
    <row r="45" spans="1:9" s="20" customFormat="1" ht="23.25" customHeight="1" thickBot="1">
      <c r="A45" s="31"/>
      <c r="B45" s="31" t="s">
        <v>22</v>
      </c>
      <c r="C45" s="32"/>
      <c r="D45" s="33">
        <v>12327025</v>
      </c>
      <c r="E45" s="34">
        <v>13763584</v>
      </c>
      <c r="F45" s="34">
        <v>13737421</v>
      </c>
      <c r="G45" s="33">
        <v>12577553</v>
      </c>
      <c r="H45" s="34">
        <v>14929704</v>
      </c>
      <c r="I45" s="34">
        <v>14906593</v>
      </c>
    </row>
    <row r="46" spans="1:9" ht="14.25">
      <c r="A46" s="46" t="s">
        <v>33</v>
      </c>
      <c r="B46" s="47"/>
      <c r="C46" s="48"/>
      <c r="D46" s="48"/>
      <c r="E46" s="48"/>
      <c r="F46" s="48"/>
      <c r="G46" s="48"/>
      <c r="H46" s="48"/>
      <c r="I46" s="48"/>
    </row>
    <row r="47" s="20" customFormat="1" ht="13.5">
      <c r="B47" s="49"/>
    </row>
    <row r="48" s="20" customFormat="1" ht="13.5">
      <c r="B48" s="49"/>
    </row>
    <row r="49" s="20" customFormat="1" ht="13.5">
      <c r="B49" s="49"/>
    </row>
    <row r="50" s="20" customFormat="1" ht="13.5">
      <c r="B50" s="49"/>
    </row>
    <row r="51" s="20" customFormat="1" ht="13.5">
      <c r="B51" s="49"/>
    </row>
    <row r="52" s="20" customFormat="1" ht="13.5">
      <c r="B52" s="49"/>
    </row>
    <row r="53" ht="13.5">
      <c r="B53" s="50"/>
    </row>
    <row r="54" ht="13.5">
      <c r="B54" s="50"/>
    </row>
    <row r="55" ht="13.5">
      <c r="B55" s="50"/>
    </row>
    <row r="56" ht="13.5">
      <c r="B56" s="50"/>
    </row>
    <row r="57" ht="13.5">
      <c r="B57" s="50"/>
    </row>
    <row r="58" ht="13.5">
      <c r="B58" s="50"/>
    </row>
    <row r="59" ht="13.5">
      <c r="B59" s="50"/>
    </row>
    <row r="60" ht="13.5">
      <c r="B60" s="50"/>
    </row>
    <row r="61" ht="13.5">
      <c r="B61" s="50"/>
    </row>
    <row r="62" ht="13.5">
      <c r="B62" s="50"/>
    </row>
    <row r="63" ht="13.5">
      <c r="B63" s="50"/>
    </row>
    <row r="64" ht="13.5">
      <c r="B64" s="50"/>
    </row>
    <row r="65" ht="13.5">
      <c r="B65" s="50"/>
    </row>
    <row r="66" ht="13.5">
      <c r="B66" s="50"/>
    </row>
    <row r="67" ht="13.5">
      <c r="B67" s="50"/>
    </row>
    <row r="68" ht="13.5">
      <c r="B68" s="50"/>
    </row>
    <row r="69" ht="13.5">
      <c r="B69" s="50"/>
    </row>
    <row r="70" ht="13.5">
      <c r="B70" s="50"/>
    </row>
    <row r="71" ht="13.5">
      <c r="B71" s="50"/>
    </row>
    <row r="72" ht="13.5">
      <c r="B72" s="50"/>
    </row>
    <row r="73" ht="13.5">
      <c r="B73" s="50"/>
    </row>
    <row r="74" ht="13.5">
      <c r="B74" s="50"/>
    </row>
    <row r="75" ht="13.5">
      <c r="B75" s="50"/>
    </row>
    <row r="76" ht="13.5">
      <c r="B76" s="50"/>
    </row>
    <row r="77" ht="13.5">
      <c r="B77" s="50"/>
    </row>
    <row r="78" ht="13.5">
      <c r="B78" s="50"/>
    </row>
    <row r="79" ht="13.5">
      <c r="B79" s="50"/>
    </row>
  </sheetData>
  <mergeCells count="11">
    <mergeCell ref="A1:I1"/>
    <mergeCell ref="A28:B28"/>
    <mergeCell ref="A29:B29"/>
    <mergeCell ref="A3:C5"/>
    <mergeCell ref="D4:D5"/>
    <mergeCell ref="G4:G5"/>
    <mergeCell ref="A25:C27"/>
    <mergeCell ref="D26:D27"/>
    <mergeCell ref="G26:G27"/>
    <mergeCell ref="A6:B6"/>
    <mergeCell ref="A7:B7"/>
  </mergeCells>
  <printOptions/>
  <pageMargins left="0.5118110236220472" right="0.5118110236220472" top="0.7086614173228347" bottom="0.1968503937007874" header="0.35433070866141736" footer="0.4724409448818898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H88"/>
  <sheetViews>
    <sheetView showGridLines="0" zoomScaleSheetLayoutView="100" workbookViewId="0" topLeftCell="A1">
      <pane ySplit="6" topLeftCell="BM7" activePane="bottomLeft" state="frozen"/>
      <selection pane="topLeft" activeCell="A1" sqref="A1"/>
      <selection pane="bottomLeft" activeCell="I23" sqref="I23"/>
    </sheetView>
  </sheetViews>
  <sheetFormatPr defaultColWidth="8.796875" defaultRowHeight="14.25"/>
  <cols>
    <col min="1" max="1" width="1.390625" style="2" customWidth="1"/>
    <col min="2" max="2" width="15.3984375" style="2" customWidth="1"/>
    <col min="3" max="3" width="1.390625" style="2" customWidth="1"/>
    <col min="4" max="8" width="14.09765625" style="2" customWidth="1"/>
    <col min="9" max="14" width="11.3984375" style="2" customWidth="1"/>
    <col min="15" max="15" width="27.3984375" style="2" customWidth="1"/>
    <col min="16" max="17" width="13.3984375" style="2" customWidth="1"/>
    <col min="18" max="18" width="17.3984375" style="2" customWidth="1"/>
    <col min="19" max="19" width="11.3984375" style="2" customWidth="1"/>
    <col min="20" max="20" width="21.3984375" style="2" customWidth="1"/>
    <col min="21" max="23" width="8.3984375" style="2" customWidth="1"/>
    <col min="24" max="24" width="21.3984375" style="2" customWidth="1"/>
    <col min="25" max="27" width="8.3984375" style="2" customWidth="1"/>
    <col min="28" max="28" width="7.3984375" style="2" customWidth="1"/>
    <col min="29" max="29" width="17.3984375" style="2" customWidth="1"/>
    <col min="30" max="30" width="7.3984375" style="2" customWidth="1"/>
    <col min="31" max="31" width="13.3984375" style="2" customWidth="1"/>
    <col min="32" max="38" width="11.3984375" style="2" customWidth="1"/>
    <col min="39" max="39" width="13.3984375" style="2" customWidth="1"/>
    <col min="40" max="42" width="4.3984375" style="2" customWidth="1"/>
    <col min="43" max="46" width="6.3984375" style="2" customWidth="1"/>
    <col min="47" max="59" width="4.3984375" style="2" customWidth="1"/>
    <col min="60" max="60" width="11.3984375" style="2" customWidth="1"/>
    <col min="61" max="61" width="17.3984375" style="2" customWidth="1"/>
    <col min="62" max="89" width="3.3984375" style="2" customWidth="1"/>
    <col min="90" max="90" width="11.3984375" style="2" customWidth="1"/>
    <col min="91" max="91" width="15.3984375" style="2" customWidth="1"/>
    <col min="92" max="98" width="11.3984375" style="2" customWidth="1"/>
    <col min="99" max="99" width="16.3984375" style="2" customWidth="1"/>
    <col min="100" max="105" width="9" style="2" customWidth="1"/>
    <col min="106" max="107" width="11.3984375" style="2" customWidth="1"/>
    <col min="108" max="111" width="9" style="2" customWidth="1"/>
    <col min="112" max="112" width="8.3984375" style="2" customWidth="1"/>
    <col min="113" max="114" width="7.3984375" style="2" customWidth="1"/>
    <col min="115" max="116" width="12.3984375" style="2" customWidth="1"/>
    <col min="117" max="117" width="11.3984375" style="2" customWidth="1"/>
    <col min="118" max="118" width="8.3984375" style="2" customWidth="1"/>
    <col min="119" max="119" width="6.3984375" style="2" customWidth="1"/>
    <col min="120" max="127" width="5.3984375" style="2" customWidth="1"/>
    <col min="128" max="128" width="6.3984375" style="2" customWidth="1"/>
    <col min="129" max="129" width="9" style="2" customWidth="1"/>
    <col min="130" max="132" width="5.3984375" style="2" customWidth="1"/>
    <col min="133" max="133" width="11.3984375" style="2" customWidth="1"/>
    <col min="134" max="134" width="9" style="2" customWidth="1"/>
    <col min="135" max="135" width="11.3984375" style="2" customWidth="1"/>
    <col min="136" max="136" width="7.3984375" style="2" customWidth="1"/>
    <col min="137" max="139" width="5.3984375" style="2" customWidth="1"/>
    <col min="140" max="140" width="6.3984375" style="2" customWidth="1"/>
    <col min="141" max="142" width="5.3984375" style="2" customWidth="1"/>
    <col min="143" max="143" width="6.3984375" style="2" customWidth="1"/>
    <col min="144" max="145" width="5.3984375" style="2" customWidth="1"/>
    <col min="146" max="146" width="6.3984375" style="2" customWidth="1"/>
    <col min="147" max="150" width="5.3984375" style="2" customWidth="1"/>
    <col min="151" max="151" width="13.3984375" style="2" customWidth="1"/>
    <col min="152" max="152" width="15.3984375" style="2" customWidth="1"/>
    <col min="153" max="153" width="5.3984375" style="2" customWidth="1"/>
    <col min="154" max="154" width="9" style="2" customWidth="1"/>
    <col min="155" max="155" width="5.3984375" style="2" customWidth="1"/>
    <col min="156" max="156" width="9" style="2" customWidth="1"/>
    <col min="157" max="157" width="5.3984375" style="2" customWidth="1"/>
    <col min="158" max="158" width="9" style="2" customWidth="1"/>
    <col min="159" max="159" width="5.3984375" style="2" customWidth="1"/>
    <col min="160" max="160" width="9" style="2" customWidth="1"/>
    <col min="161" max="161" width="5.3984375" style="2" customWidth="1"/>
    <col min="162" max="162" width="9" style="2" customWidth="1"/>
    <col min="163" max="163" width="5.3984375" style="2" customWidth="1"/>
    <col min="164" max="164" width="9" style="2" customWidth="1"/>
    <col min="165" max="165" width="11.3984375" style="2" customWidth="1"/>
    <col min="166" max="166" width="13.3984375" style="2" customWidth="1"/>
    <col min="167" max="167" width="29.3984375" style="2" customWidth="1"/>
    <col min="168" max="177" width="7.3984375" style="2" customWidth="1"/>
    <col min="178" max="178" width="6.3984375" style="2" customWidth="1"/>
    <col min="179" max="179" width="29.3984375" style="2" customWidth="1"/>
    <col min="180" max="189" width="7.3984375" style="2" customWidth="1"/>
    <col min="190" max="190" width="6.3984375" style="2" customWidth="1"/>
    <col min="191" max="16384" width="11.3984375" style="2" customWidth="1"/>
  </cols>
  <sheetData>
    <row r="1" spans="1:8" ht="24.75" customHeight="1">
      <c r="A1" s="281" t="s">
        <v>347</v>
      </c>
      <c r="B1" s="281"/>
      <c r="C1" s="281"/>
      <c r="D1" s="281"/>
      <c r="E1" s="281"/>
      <c r="F1" s="281"/>
      <c r="G1" s="281"/>
      <c r="H1" s="281"/>
    </row>
    <row r="2" spans="7:8" ht="13.5">
      <c r="G2" s="158"/>
      <c r="H2" s="158"/>
    </row>
    <row r="3" spans="1:8" ht="14.25" thickBot="1">
      <c r="A3" s="3"/>
      <c r="B3" s="3"/>
      <c r="C3" s="3"/>
      <c r="D3" s="3"/>
      <c r="E3" s="3"/>
      <c r="F3" s="3"/>
      <c r="G3" s="124" t="s">
        <v>332</v>
      </c>
      <c r="H3" s="124" t="s">
        <v>332</v>
      </c>
    </row>
    <row r="4" spans="1:8" ht="18" customHeight="1">
      <c r="A4" s="287" t="s">
        <v>333</v>
      </c>
      <c r="B4" s="287"/>
      <c r="C4" s="288"/>
      <c r="D4" s="227" t="s">
        <v>334</v>
      </c>
      <c r="E4" s="227" t="s">
        <v>335</v>
      </c>
      <c r="F4" s="227" t="s">
        <v>348</v>
      </c>
      <c r="G4" s="227" t="s">
        <v>349</v>
      </c>
      <c r="H4" s="227" t="s">
        <v>350</v>
      </c>
    </row>
    <row r="5" spans="1:8" ht="13.5">
      <c r="A5" s="289"/>
      <c r="B5" s="289"/>
      <c r="C5" s="290"/>
      <c r="D5" s="228" t="s">
        <v>336</v>
      </c>
      <c r="E5" s="228" t="s">
        <v>336</v>
      </c>
      <c r="F5" s="228" t="s">
        <v>336</v>
      </c>
      <c r="G5" s="228" t="s">
        <v>336</v>
      </c>
      <c r="H5" s="228" t="s">
        <v>336</v>
      </c>
    </row>
    <row r="6" spans="1:8" ht="13.5">
      <c r="A6" s="291"/>
      <c r="B6" s="291"/>
      <c r="C6" s="277"/>
      <c r="D6" s="229" t="s">
        <v>337</v>
      </c>
      <c r="E6" s="229" t="s">
        <v>337</v>
      </c>
      <c r="F6" s="229" t="s">
        <v>337</v>
      </c>
      <c r="G6" s="229" t="s">
        <v>337</v>
      </c>
      <c r="H6" s="229" t="s">
        <v>337</v>
      </c>
    </row>
    <row r="7" spans="1:8" ht="24.75" customHeight="1">
      <c r="A7" s="62"/>
      <c r="B7" s="280" t="s">
        <v>338</v>
      </c>
      <c r="C7" s="17"/>
      <c r="D7" s="230">
        <v>12</v>
      </c>
      <c r="E7" s="231">
        <v>12</v>
      </c>
      <c r="F7" s="231">
        <v>12</v>
      </c>
      <c r="G7" s="231">
        <v>12</v>
      </c>
      <c r="H7" s="231">
        <v>13</v>
      </c>
    </row>
    <row r="8" spans="1:8" ht="24.75" customHeight="1">
      <c r="A8" s="64"/>
      <c r="B8" s="292"/>
      <c r="C8" s="22"/>
      <c r="D8" s="232" t="s">
        <v>339</v>
      </c>
      <c r="E8" s="233" t="s">
        <v>339</v>
      </c>
      <c r="F8" s="233" t="s">
        <v>339</v>
      </c>
      <c r="G8" s="233" t="s">
        <v>339</v>
      </c>
      <c r="H8" s="233" t="s">
        <v>339</v>
      </c>
    </row>
    <row r="9" spans="1:8" ht="24.75" customHeight="1">
      <c r="A9" s="64"/>
      <c r="B9" s="292" t="s">
        <v>340</v>
      </c>
      <c r="C9" s="22"/>
      <c r="D9" s="234">
        <v>72</v>
      </c>
      <c r="E9" s="235">
        <v>70</v>
      </c>
      <c r="F9" s="235">
        <v>70</v>
      </c>
      <c r="G9" s="235">
        <v>70</v>
      </c>
      <c r="H9" s="235">
        <v>73</v>
      </c>
    </row>
    <row r="10" spans="1:8" ht="24.75" customHeight="1">
      <c r="A10" s="64"/>
      <c r="B10" s="292"/>
      <c r="C10" s="22"/>
      <c r="D10" s="232" t="s">
        <v>339</v>
      </c>
      <c r="E10" s="233" t="s">
        <v>339</v>
      </c>
      <c r="F10" s="233" t="s">
        <v>339</v>
      </c>
      <c r="G10" s="233" t="s">
        <v>339</v>
      </c>
      <c r="H10" s="233" t="s">
        <v>339</v>
      </c>
    </row>
    <row r="11" spans="1:8" ht="24.75" customHeight="1">
      <c r="A11" s="64"/>
      <c r="B11" s="292" t="s">
        <v>341</v>
      </c>
      <c r="C11" s="22"/>
      <c r="D11" s="236">
        <v>203698</v>
      </c>
      <c r="E11" s="237">
        <v>194749</v>
      </c>
      <c r="F11" s="237">
        <v>158149</v>
      </c>
      <c r="G11" s="237">
        <v>134326</v>
      </c>
      <c r="H11" s="237">
        <v>124296</v>
      </c>
    </row>
    <row r="12" spans="1:8" ht="24.75" customHeight="1">
      <c r="A12" s="64"/>
      <c r="B12" s="292"/>
      <c r="C12" s="22"/>
      <c r="D12" s="232" t="s">
        <v>339</v>
      </c>
      <c r="E12" s="233" t="s">
        <v>339</v>
      </c>
      <c r="F12" s="233" t="s">
        <v>339</v>
      </c>
      <c r="G12" s="233" t="s">
        <v>339</v>
      </c>
      <c r="H12" s="233" t="s">
        <v>339</v>
      </c>
    </row>
    <row r="13" spans="1:8" ht="24.75" customHeight="1">
      <c r="A13" s="64"/>
      <c r="B13" s="292" t="s">
        <v>342</v>
      </c>
      <c r="C13" s="22"/>
      <c r="D13" s="236">
        <v>10184900</v>
      </c>
      <c r="E13" s="237">
        <v>9737450</v>
      </c>
      <c r="F13" s="237">
        <v>7907450</v>
      </c>
      <c r="G13" s="237">
        <v>6716300</v>
      </c>
      <c r="H13" s="237">
        <v>6214800</v>
      </c>
    </row>
    <row r="14" spans="1:8" ht="24.75" customHeight="1">
      <c r="A14" s="64"/>
      <c r="B14" s="292"/>
      <c r="C14" s="22"/>
      <c r="D14" s="232" t="s">
        <v>339</v>
      </c>
      <c r="E14" s="233" t="s">
        <v>339</v>
      </c>
      <c r="F14" s="233" t="s">
        <v>339</v>
      </c>
      <c r="G14" s="233" t="s">
        <v>339</v>
      </c>
      <c r="H14" s="233" t="s">
        <v>339</v>
      </c>
    </row>
    <row r="15" spans="1:8" ht="24.75" customHeight="1">
      <c r="A15" s="64"/>
      <c r="B15" s="292" t="s">
        <v>343</v>
      </c>
      <c r="C15" s="22"/>
      <c r="D15" s="236">
        <v>21568804000</v>
      </c>
      <c r="E15" s="237">
        <v>19030827900</v>
      </c>
      <c r="F15" s="237">
        <v>13508663300</v>
      </c>
      <c r="G15" s="237">
        <v>19618374600</v>
      </c>
      <c r="H15" s="237">
        <v>15204755100</v>
      </c>
    </row>
    <row r="16" spans="1:8" ht="24.75" customHeight="1">
      <c r="A16" s="64"/>
      <c r="B16" s="292"/>
      <c r="C16" s="22"/>
      <c r="D16" s="232" t="s">
        <v>339</v>
      </c>
      <c r="E16" s="233" t="s">
        <v>339</v>
      </c>
      <c r="F16" s="233" t="s">
        <v>339</v>
      </c>
      <c r="G16" s="233" t="s">
        <v>339</v>
      </c>
      <c r="H16" s="233" t="s">
        <v>339</v>
      </c>
    </row>
    <row r="17" spans="1:8" ht="24.75" customHeight="1">
      <c r="A17" s="64"/>
      <c r="B17" s="292" t="s">
        <v>344</v>
      </c>
      <c r="C17" s="22"/>
      <c r="D17" s="236">
        <v>794984774</v>
      </c>
      <c r="E17" s="237">
        <v>621380396</v>
      </c>
      <c r="F17" s="237">
        <v>416380767</v>
      </c>
      <c r="G17" s="237">
        <v>632722925</v>
      </c>
      <c r="H17" s="237">
        <v>464968937</v>
      </c>
    </row>
    <row r="18" spans="1:8" ht="24.75" customHeight="1">
      <c r="A18" s="64"/>
      <c r="B18" s="292"/>
      <c r="C18" s="22"/>
      <c r="D18" s="232" t="s">
        <v>339</v>
      </c>
      <c r="E18" s="233" t="s">
        <v>339</v>
      </c>
      <c r="F18" s="233" t="s">
        <v>339</v>
      </c>
      <c r="G18" s="233" t="s">
        <v>339</v>
      </c>
      <c r="H18" s="233" t="s">
        <v>339</v>
      </c>
    </row>
    <row r="19" spans="1:8" ht="24.75" customHeight="1">
      <c r="A19" s="64"/>
      <c r="B19" s="292" t="s">
        <v>351</v>
      </c>
      <c r="C19" s="22"/>
      <c r="D19" s="236">
        <v>312331659</v>
      </c>
      <c r="E19" s="237">
        <v>294535402</v>
      </c>
      <c r="F19" s="237">
        <v>244014225</v>
      </c>
      <c r="G19" s="237">
        <v>278248107</v>
      </c>
      <c r="H19" s="237">
        <v>262098989</v>
      </c>
    </row>
    <row r="20" spans="1:8" ht="24.75" customHeight="1">
      <c r="A20" s="64"/>
      <c r="B20" s="292"/>
      <c r="C20" s="22"/>
      <c r="D20" s="232" t="s">
        <v>339</v>
      </c>
      <c r="E20" s="233" t="s">
        <v>339</v>
      </c>
      <c r="F20" s="233" t="s">
        <v>339</v>
      </c>
      <c r="G20" s="233" t="s">
        <v>339</v>
      </c>
      <c r="H20" s="233" t="s">
        <v>339</v>
      </c>
    </row>
    <row r="21" spans="1:8" ht="24.75" customHeight="1">
      <c r="A21" s="64"/>
      <c r="B21" s="292" t="s">
        <v>345</v>
      </c>
      <c r="C21" s="22"/>
      <c r="D21" s="236">
        <v>20109543425</v>
      </c>
      <c r="E21" s="237">
        <v>17621999446</v>
      </c>
      <c r="F21" s="237">
        <v>13115589529</v>
      </c>
      <c r="G21" s="237">
        <v>18773008580</v>
      </c>
      <c r="H21" s="237">
        <v>14615944845</v>
      </c>
    </row>
    <row r="22" spans="1:8" ht="24.75" customHeight="1">
      <c r="A22" s="64"/>
      <c r="B22" s="292"/>
      <c r="C22" s="22"/>
      <c r="D22" s="232" t="s">
        <v>339</v>
      </c>
      <c r="E22" s="233" t="s">
        <v>339</v>
      </c>
      <c r="F22" s="233" t="s">
        <v>339</v>
      </c>
      <c r="G22" s="233" t="s">
        <v>339</v>
      </c>
      <c r="H22" s="233" t="s">
        <v>339</v>
      </c>
    </row>
    <row r="23" spans="1:8" ht="24.75" customHeight="1">
      <c r="A23" s="64"/>
      <c r="B23" s="358" t="s">
        <v>371</v>
      </c>
      <c r="C23" s="22"/>
      <c r="D23" s="236">
        <v>243225648</v>
      </c>
      <c r="E23" s="237">
        <v>212769934</v>
      </c>
      <c r="F23" s="237">
        <v>146503959</v>
      </c>
      <c r="G23" s="237">
        <v>219820495</v>
      </c>
      <c r="H23" s="237">
        <v>166857061</v>
      </c>
    </row>
    <row r="24" spans="1:8" ht="24.75" customHeight="1" thickBot="1">
      <c r="A24" s="36"/>
      <c r="B24" s="359"/>
      <c r="C24" s="32"/>
      <c r="D24" s="238" t="s">
        <v>339</v>
      </c>
      <c r="E24" s="239" t="s">
        <v>339</v>
      </c>
      <c r="F24" s="239" t="s">
        <v>339</v>
      </c>
      <c r="G24" s="239" t="s">
        <v>339</v>
      </c>
      <c r="H24" s="239" t="s">
        <v>339</v>
      </c>
    </row>
    <row r="25" spans="1:4" ht="13.5">
      <c r="A25" s="122" t="s">
        <v>346</v>
      </c>
      <c r="B25" s="122"/>
      <c r="C25" s="122"/>
      <c r="D25" s="122"/>
    </row>
    <row r="26" spans="1:8" ht="13.5">
      <c r="A26" s="20"/>
      <c r="B26" s="20"/>
      <c r="C26" s="20"/>
      <c r="D26" s="20"/>
      <c r="E26" s="20"/>
      <c r="F26" s="20"/>
      <c r="G26" s="20"/>
      <c r="H26" s="20"/>
    </row>
    <row r="27" spans="1:8" ht="13.5">
      <c r="A27" s="20"/>
      <c r="B27" s="20"/>
      <c r="C27" s="20"/>
      <c r="D27" s="20"/>
      <c r="E27" s="20"/>
      <c r="F27" s="20"/>
      <c r="G27" s="20"/>
      <c r="H27" s="20"/>
    </row>
    <row r="28" spans="1:8" ht="13.5">
      <c r="A28" s="20"/>
      <c r="B28" s="20"/>
      <c r="C28" s="20"/>
      <c r="D28" s="20"/>
      <c r="E28" s="20"/>
      <c r="F28" s="20"/>
      <c r="G28" s="20"/>
      <c r="H28" s="20"/>
    </row>
    <row r="29" spans="1:8" ht="13.5">
      <c r="A29" s="20"/>
      <c r="B29" s="20"/>
      <c r="C29" s="20"/>
      <c r="D29" s="20"/>
      <c r="E29" s="20"/>
      <c r="F29" s="20"/>
      <c r="G29" s="20"/>
      <c r="H29" s="20"/>
    </row>
    <row r="30" spans="1:8" ht="13.5">
      <c r="A30" s="20"/>
      <c r="B30" s="20"/>
      <c r="C30" s="20"/>
      <c r="D30" s="20"/>
      <c r="E30" s="20"/>
      <c r="F30" s="20"/>
      <c r="G30" s="20"/>
      <c r="H30" s="20"/>
    </row>
    <row r="31" spans="1:8" ht="13.5">
      <c r="A31" s="20"/>
      <c r="B31" s="20"/>
      <c r="C31" s="20"/>
      <c r="D31" s="20"/>
      <c r="E31" s="20"/>
      <c r="F31" s="20"/>
      <c r="G31" s="20"/>
      <c r="H31" s="20"/>
    </row>
    <row r="32" spans="1:8" ht="13.5">
      <c r="A32" s="20"/>
      <c r="B32" s="20"/>
      <c r="C32" s="20"/>
      <c r="D32" s="20"/>
      <c r="E32" s="20"/>
      <c r="F32" s="20"/>
      <c r="G32" s="20"/>
      <c r="H32" s="20"/>
    </row>
    <row r="33" spans="1:8" ht="13.5">
      <c r="A33" s="20"/>
      <c r="B33" s="20"/>
      <c r="C33" s="20"/>
      <c r="D33" s="20"/>
      <c r="E33" s="20"/>
      <c r="F33" s="20"/>
      <c r="G33" s="20"/>
      <c r="H33" s="20"/>
    </row>
    <row r="34" spans="1:8" ht="13.5">
      <c r="A34" s="20"/>
      <c r="B34" s="20"/>
      <c r="C34" s="20"/>
      <c r="D34" s="20"/>
      <c r="E34" s="20"/>
      <c r="F34" s="20"/>
      <c r="G34" s="20"/>
      <c r="H34" s="20"/>
    </row>
    <row r="35" spans="1:8" ht="13.5">
      <c r="A35" s="20"/>
      <c r="B35" s="20"/>
      <c r="C35" s="20"/>
      <c r="D35" s="20"/>
      <c r="E35" s="20"/>
      <c r="F35" s="20"/>
      <c r="G35" s="20"/>
      <c r="H35" s="20"/>
    </row>
    <row r="36" spans="1:8" ht="13.5">
      <c r="A36" s="20"/>
      <c r="B36" s="20"/>
      <c r="C36" s="20"/>
      <c r="D36" s="20"/>
      <c r="E36" s="20"/>
      <c r="F36" s="20"/>
      <c r="G36" s="20"/>
      <c r="H36" s="20"/>
    </row>
    <row r="37" spans="1:8" ht="13.5">
      <c r="A37" s="20"/>
      <c r="B37" s="20"/>
      <c r="C37" s="20"/>
      <c r="D37" s="20"/>
      <c r="E37" s="20"/>
      <c r="F37" s="20"/>
      <c r="G37" s="20"/>
      <c r="H37" s="20"/>
    </row>
    <row r="38" spans="1:8" ht="13.5">
      <c r="A38" s="20"/>
      <c r="B38" s="20"/>
      <c r="C38" s="20"/>
      <c r="D38" s="20"/>
      <c r="E38" s="20"/>
      <c r="F38" s="20"/>
      <c r="G38" s="20"/>
      <c r="H38" s="20"/>
    </row>
    <row r="39" spans="1:8" ht="13.5">
      <c r="A39" s="20"/>
      <c r="B39" s="20"/>
      <c r="C39" s="20"/>
      <c r="D39" s="20"/>
      <c r="E39" s="20"/>
      <c r="F39" s="20"/>
      <c r="G39" s="20"/>
      <c r="H39" s="20"/>
    </row>
    <row r="40" spans="1:8" ht="13.5">
      <c r="A40" s="20"/>
      <c r="B40" s="20"/>
      <c r="C40" s="20"/>
      <c r="D40" s="20"/>
      <c r="E40" s="20"/>
      <c r="F40" s="20"/>
      <c r="G40" s="20"/>
      <c r="H40" s="20"/>
    </row>
    <row r="41" spans="1:8" ht="13.5">
      <c r="A41" s="20"/>
      <c r="B41" s="20"/>
      <c r="C41" s="20"/>
      <c r="D41" s="20"/>
      <c r="E41" s="20"/>
      <c r="F41" s="20"/>
      <c r="G41" s="20"/>
      <c r="H41" s="20"/>
    </row>
    <row r="42" spans="1:8" ht="13.5">
      <c r="A42" s="20"/>
      <c r="B42" s="20"/>
      <c r="C42" s="20"/>
      <c r="D42" s="20"/>
      <c r="E42" s="20"/>
      <c r="F42" s="20"/>
      <c r="G42" s="20"/>
      <c r="H42" s="20"/>
    </row>
    <row r="43" spans="1:8" ht="13.5">
      <c r="A43" s="20"/>
      <c r="B43" s="20"/>
      <c r="C43" s="20"/>
      <c r="D43" s="20"/>
      <c r="E43" s="20"/>
      <c r="F43" s="20"/>
      <c r="G43" s="20"/>
      <c r="H43" s="20"/>
    </row>
    <row r="44" spans="1:8" ht="13.5">
      <c r="A44" s="20"/>
      <c r="B44" s="20"/>
      <c r="C44" s="20"/>
      <c r="D44" s="20"/>
      <c r="E44" s="20"/>
      <c r="F44" s="20"/>
      <c r="G44" s="20"/>
      <c r="H44" s="20"/>
    </row>
    <row r="45" spans="1:8" ht="13.5">
      <c r="A45" s="20"/>
      <c r="B45" s="20"/>
      <c r="C45" s="20"/>
      <c r="D45" s="20"/>
      <c r="E45" s="20"/>
      <c r="F45" s="20"/>
      <c r="G45" s="20"/>
      <c r="H45" s="20"/>
    </row>
    <row r="46" spans="1:8" ht="13.5">
      <c r="A46" s="20"/>
      <c r="B46" s="20"/>
      <c r="C46" s="20"/>
      <c r="D46" s="20"/>
      <c r="E46" s="20"/>
      <c r="F46" s="20"/>
      <c r="G46" s="20"/>
      <c r="H46" s="20"/>
    </row>
    <row r="47" spans="1:8" ht="13.5">
      <c r="A47" s="20"/>
      <c r="B47" s="20"/>
      <c r="C47" s="20"/>
      <c r="D47" s="20"/>
      <c r="E47" s="20"/>
      <c r="F47" s="20"/>
      <c r="G47" s="20"/>
      <c r="H47" s="20"/>
    </row>
    <row r="48" spans="1:8" ht="13.5">
      <c r="A48" s="20"/>
      <c r="B48" s="20"/>
      <c r="C48" s="20"/>
      <c r="D48" s="20"/>
      <c r="E48" s="20"/>
      <c r="F48" s="20"/>
      <c r="G48" s="20"/>
      <c r="H48" s="20"/>
    </row>
    <row r="49" spans="1:8" ht="13.5">
      <c r="A49" s="20"/>
      <c r="B49" s="20"/>
      <c r="C49" s="20"/>
      <c r="D49" s="20"/>
      <c r="E49" s="20"/>
      <c r="F49" s="20"/>
      <c r="G49" s="20"/>
      <c r="H49" s="20"/>
    </row>
    <row r="50" spans="1:8" ht="13.5">
      <c r="A50" s="20"/>
      <c r="B50" s="20"/>
      <c r="C50" s="20"/>
      <c r="D50" s="20"/>
      <c r="E50" s="20"/>
      <c r="F50" s="20"/>
      <c r="G50" s="20"/>
      <c r="H50" s="20"/>
    </row>
    <row r="51" spans="1:8" ht="13.5">
      <c r="A51" s="20"/>
      <c r="B51" s="20"/>
      <c r="C51" s="20"/>
      <c r="D51" s="20"/>
      <c r="E51" s="20"/>
      <c r="F51" s="20"/>
      <c r="G51" s="20"/>
      <c r="H51" s="20"/>
    </row>
    <row r="52" spans="1:8" ht="13.5">
      <c r="A52" s="20"/>
      <c r="B52" s="20"/>
      <c r="C52" s="20"/>
      <c r="D52" s="20"/>
      <c r="E52" s="20"/>
      <c r="F52" s="20"/>
      <c r="G52" s="20"/>
      <c r="H52" s="20"/>
    </row>
    <row r="53" spans="1:8" ht="13.5">
      <c r="A53" s="20"/>
      <c r="B53" s="20"/>
      <c r="C53" s="20"/>
      <c r="D53" s="20"/>
      <c r="E53" s="20"/>
      <c r="F53" s="20"/>
      <c r="G53" s="20"/>
      <c r="H53" s="20"/>
    </row>
    <row r="54" spans="1:8" ht="13.5">
      <c r="A54" s="20"/>
      <c r="B54" s="20"/>
      <c r="C54" s="20"/>
      <c r="D54" s="20"/>
      <c r="E54" s="20"/>
      <c r="F54" s="20"/>
      <c r="G54" s="20"/>
      <c r="H54" s="20"/>
    </row>
    <row r="55" spans="1:8" ht="13.5">
      <c r="A55" s="20"/>
      <c r="B55" s="20"/>
      <c r="C55" s="20"/>
      <c r="D55" s="20"/>
      <c r="E55" s="20"/>
      <c r="F55" s="20"/>
      <c r="G55" s="20"/>
      <c r="H55" s="20"/>
    </row>
    <row r="56" spans="1:8" ht="13.5">
      <c r="A56" s="20"/>
      <c r="B56" s="20"/>
      <c r="C56" s="20"/>
      <c r="D56" s="20"/>
      <c r="E56" s="20"/>
      <c r="F56" s="20"/>
      <c r="G56" s="20"/>
      <c r="H56" s="20"/>
    </row>
    <row r="57" spans="1:8" ht="13.5">
      <c r="A57" s="20"/>
      <c r="B57" s="20"/>
      <c r="C57" s="20"/>
      <c r="D57" s="20"/>
      <c r="E57" s="20"/>
      <c r="F57" s="20"/>
      <c r="G57" s="20"/>
      <c r="H57" s="20"/>
    </row>
    <row r="58" spans="1:8" ht="13.5">
      <c r="A58" s="20"/>
      <c r="B58" s="20"/>
      <c r="C58" s="20"/>
      <c r="D58" s="20"/>
      <c r="E58" s="20"/>
      <c r="F58" s="20"/>
      <c r="G58" s="20"/>
      <c r="H58" s="20"/>
    </row>
    <row r="59" spans="1:8" ht="13.5">
      <c r="A59" s="20"/>
      <c r="B59" s="20"/>
      <c r="C59" s="20"/>
      <c r="D59" s="20"/>
      <c r="E59" s="20"/>
      <c r="F59" s="20"/>
      <c r="G59" s="20"/>
      <c r="H59" s="20"/>
    </row>
    <row r="60" spans="1:8" ht="13.5">
      <c r="A60" s="20"/>
      <c r="B60" s="20"/>
      <c r="C60" s="20"/>
      <c r="D60" s="20"/>
      <c r="E60" s="20"/>
      <c r="F60" s="20"/>
      <c r="G60" s="20"/>
      <c r="H60" s="20"/>
    </row>
    <row r="61" spans="1:8" ht="13.5">
      <c r="A61" s="20"/>
      <c r="B61" s="20"/>
      <c r="C61" s="20"/>
      <c r="D61" s="20"/>
      <c r="E61" s="20"/>
      <c r="F61" s="20"/>
      <c r="G61" s="20"/>
      <c r="H61" s="20"/>
    </row>
    <row r="62" spans="1:8" ht="13.5">
      <c r="A62" s="20"/>
      <c r="B62" s="20"/>
      <c r="C62" s="20"/>
      <c r="D62" s="20"/>
      <c r="E62" s="20"/>
      <c r="F62" s="20"/>
      <c r="G62" s="20"/>
      <c r="H62" s="20"/>
    </row>
    <row r="63" spans="1:8" ht="13.5">
      <c r="A63" s="20"/>
      <c r="B63" s="20"/>
      <c r="C63" s="20"/>
      <c r="D63" s="20"/>
      <c r="E63" s="20"/>
      <c r="F63" s="20"/>
      <c r="G63" s="20"/>
      <c r="H63" s="20"/>
    </row>
    <row r="64" spans="1:8" ht="13.5">
      <c r="A64" s="20"/>
      <c r="B64" s="20"/>
      <c r="C64" s="20"/>
      <c r="D64" s="20"/>
      <c r="E64" s="20"/>
      <c r="F64" s="20"/>
      <c r="G64" s="20"/>
      <c r="H64" s="20"/>
    </row>
    <row r="65" spans="1:8" ht="13.5">
      <c r="A65" s="20"/>
      <c r="B65" s="20"/>
      <c r="C65" s="20"/>
      <c r="D65" s="20"/>
      <c r="E65" s="20"/>
      <c r="F65" s="20"/>
      <c r="G65" s="20"/>
      <c r="H65" s="20"/>
    </row>
    <row r="66" spans="1:8" ht="13.5">
      <c r="A66" s="20"/>
      <c r="B66" s="20"/>
      <c r="C66" s="20"/>
      <c r="D66" s="20"/>
      <c r="E66" s="20"/>
      <c r="F66" s="20"/>
      <c r="G66" s="20"/>
      <c r="H66" s="20"/>
    </row>
    <row r="67" spans="1:8" ht="13.5">
      <c r="A67" s="20"/>
      <c r="B67" s="20"/>
      <c r="C67" s="20"/>
      <c r="D67" s="20"/>
      <c r="E67" s="20"/>
      <c r="F67" s="20"/>
      <c r="G67" s="20"/>
      <c r="H67" s="20"/>
    </row>
    <row r="68" spans="1:8" ht="13.5">
      <c r="A68" s="20"/>
      <c r="B68" s="20"/>
      <c r="C68" s="20"/>
      <c r="D68" s="20"/>
      <c r="E68" s="20"/>
      <c r="F68" s="20"/>
      <c r="G68" s="20"/>
      <c r="H68" s="20"/>
    </row>
    <row r="69" spans="1:8" ht="13.5">
      <c r="A69" s="20"/>
      <c r="B69" s="20"/>
      <c r="C69" s="20"/>
      <c r="D69" s="20"/>
      <c r="E69" s="20"/>
      <c r="F69" s="20"/>
      <c r="G69" s="20"/>
      <c r="H69" s="20"/>
    </row>
    <row r="70" spans="1:8" ht="13.5">
      <c r="A70" s="20"/>
      <c r="B70" s="20"/>
      <c r="C70" s="20"/>
      <c r="D70" s="20"/>
      <c r="E70" s="20"/>
      <c r="F70" s="20"/>
      <c r="G70" s="20"/>
      <c r="H70" s="20"/>
    </row>
    <row r="71" spans="1:8" ht="13.5">
      <c r="A71" s="20"/>
      <c r="B71" s="20"/>
      <c r="C71" s="20"/>
      <c r="D71" s="20"/>
      <c r="E71" s="20"/>
      <c r="F71" s="20"/>
      <c r="G71" s="20"/>
      <c r="H71" s="20"/>
    </row>
    <row r="72" spans="1:8" ht="13.5">
      <c r="A72" s="20"/>
      <c r="B72" s="20"/>
      <c r="C72" s="20"/>
      <c r="D72" s="20"/>
      <c r="E72" s="20"/>
      <c r="F72" s="20"/>
      <c r="G72" s="20"/>
      <c r="H72" s="20"/>
    </row>
    <row r="73" spans="1:8" ht="13.5">
      <c r="A73" s="20"/>
      <c r="B73" s="20"/>
      <c r="C73" s="20"/>
      <c r="D73" s="20"/>
      <c r="E73" s="20"/>
      <c r="F73" s="20"/>
      <c r="G73" s="20"/>
      <c r="H73" s="20"/>
    </row>
    <row r="74" spans="1:8" ht="13.5">
      <c r="A74" s="20"/>
      <c r="B74" s="20"/>
      <c r="C74" s="20"/>
      <c r="D74" s="20"/>
      <c r="E74" s="20"/>
      <c r="F74" s="20"/>
      <c r="G74" s="20"/>
      <c r="H74" s="20"/>
    </row>
    <row r="75" spans="1:8" ht="13.5">
      <c r="A75" s="20"/>
      <c r="B75" s="20"/>
      <c r="C75" s="20"/>
      <c r="D75" s="20"/>
      <c r="E75" s="20"/>
      <c r="F75" s="20"/>
      <c r="G75" s="20"/>
      <c r="H75" s="20"/>
    </row>
    <row r="76" spans="1:8" ht="13.5">
      <c r="A76" s="20"/>
      <c r="B76" s="20"/>
      <c r="C76" s="20"/>
      <c r="D76" s="20"/>
      <c r="E76" s="20"/>
      <c r="F76" s="20"/>
      <c r="G76" s="20"/>
      <c r="H76" s="20"/>
    </row>
    <row r="77" spans="1:8" ht="13.5">
      <c r="A77" s="20"/>
      <c r="B77" s="20"/>
      <c r="C77" s="20"/>
      <c r="D77" s="20"/>
      <c r="E77" s="20"/>
      <c r="F77" s="20"/>
      <c r="G77" s="20"/>
      <c r="H77" s="20"/>
    </row>
    <row r="78" spans="1:8" ht="13.5">
      <c r="A78" s="20"/>
      <c r="B78" s="20"/>
      <c r="C78" s="20"/>
      <c r="D78" s="20"/>
      <c r="E78" s="20"/>
      <c r="F78" s="20"/>
      <c r="G78" s="20"/>
      <c r="H78" s="20"/>
    </row>
    <row r="79" spans="1:8" ht="13.5">
      <c r="A79" s="20"/>
      <c r="B79" s="20"/>
      <c r="C79" s="20"/>
      <c r="D79" s="20"/>
      <c r="E79" s="20"/>
      <c r="F79" s="20"/>
      <c r="G79" s="20"/>
      <c r="H79" s="20"/>
    </row>
    <row r="80" spans="1:8" ht="13.5">
      <c r="A80" s="20"/>
      <c r="B80" s="20"/>
      <c r="C80" s="20"/>
      <c r="D80" s="20"/>
      <c r="E80" s="20"/>
      <c r="F80" s="20"/>
      <c r="G80" s="20"/>
      <c r="H80" s="20"/>
    </row>
    <row r="81" spans="1:8" ht="13.5">
      <c r="A81" s="20"/>
      <c r="B81" s="20"/>
      <c r="C81" s="20"/>
      <c r="D81" s="20"/>
      <c r="E81" s="20"/>
      <c r="F81" s="20"/>
      <c r="G81" s="20"/>
      <c r="H81" s="20"/>
    </row>
    <row r="82" spans="1:8" ht="13.5">
      <c r="A82" s="20"/>
      <c r="B82" s="20"/>
      <c r="C82" s="20"/>
      <c r="D82" s="20"/>
      <c r="E82" s="20"/>
      <c r="F82" s="20"/>
      <c r="G82" s="20"/>
      <c r="H82" s="20"/>
    </row>
    <row r="83" spans="1:8" ht="13.5">
      <c r="A83" s="20"/>
      <c r="B83" s="20"/>
      <c r="C83" s="20"/>
      <c r="D83" s="20"/>
      <c r="E83" s="20"/>
      <c r="F83" s="20"/>
      <c r="G83" s="20"/>
      <c r="H83" s="20"/>
    </row>
    <row r="84" spans="1:8" ht="13.5">
      <c r="A84" s="20"/>
      <c r="B84" s="20"/>
      <c r="C84" s="20"/>
      <c r="D84" s="20"/>
      <c r="E84" s="20"/>
      <c r="F84" s="20"/>
      <c r="G84" s="20"/>
      <c r="H84" s="20"/>
    </row>
    <row r="85" spans="1:8" ht="13.5">
      <c r="A85" s="20"/>
      <c r="B85" s="20"/>
      <c r="C85" s="20"/>
      <c r="D85" s="20"/>
      <c r="E85" s="20"/>
      <c r="F85" s="20"/>
      <c r="G85" s="20"/>
      <c r="H85" s="20"/>
    </row>
    <row r="86" spans="1:8" ht="13.5">
      <c r="A86" s="20"/>
      <c r="B86" s="20"/>
      <c r="C86" s="20"/>
      <c r="D86" s="20"/>
      <c r="E86" s="20"/>
      <c r="F86" s="20"/>
      <c r="G86" s="20"/>
      <c r="H86" s="20"/>
    </row>
    <row r="87" spans="1:8" ht="13.5">
      <c r="A87" s="20"/>
      <c r="B87" s="20"/>
      <c r="C87" s="20"/>
      <c r="D87" s="20"/>
      <c r="E87" s="20"/>
      <c r="F87" s="20"/>
      <c r="G87" s="20"/>
      <c r="H87" s="20"/>
    </row>
    <row r="88" spans="1:8" ht="13.5">
      <c r="A88" s="20"/>
      <c r="B88" s="20"/>
      <c r="C88" s="20"/>
      <c r="D88" s="20"/>
      <c r="E88" s="20"/>
      <c r="F88" s="20"/>
      <c r="G88" s="20"/>
      <c r="H88" s="20"/>
    </row>
  </sheetData>
  <mergeCells count="11">
    <mergeCell ref="B23:B24"/>
    <mergeCell ref="B11:B12"/>
    <mergeCell ref="B13:B14"/>
    <mergeCell ref="B15:B16"/>
    <mergeCell ref="B17:B18"/>
    <mergeCell ref="A1:H1"/>
    <mergeCell ref="B9:B10"/>
    <mergeCell ref="B19:B20"/>
    <mergeCell ref="B21:B22"/>
    <mergeCell ref="A4:C6"/>
    <mergeCell ref="B7:B8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D12"/>
  <sheetViews>
    <sheetView showGridLines="0" showZeros="0" workbookViewId="0" topLeftCell="A1">
      <selection activeCell="C20" sqref="C20"/>
    </sheetView>
  </sheetViews>
  <sheetFormatPr defaultColWidth="8.796875" defaultRowHeight="14.25"/>
  <cols>
    <col min="1" max="1" width="20.8984375" style="2" customWidth="1"/>
    <col min="2" max="4" width="21.59765625" style="2" customWidth="1"/>
    <col min="5" max="5" width="25.3984375" style="2" customWidth="1"/>
    <col min="6" max="11" width="11.3984375" style="2" customWidth="1"/>
    <col min="12" max="12" width="27.3984375" style="2" customWidth="1"/>
    <col min="13" max="14" width="13.3984375" style="2" customWidth="1"/>
    <col min="15" max="15" width="17.3984375" style="2" customWidth="1"/>
    <col min="16" max="16" width="11.3984375" style="2" customWidth="1"/>
    <col min="17" max="17" width="21.3984375" style="2" customWidth="1"/>
    <col min="18" max="20" width="8.3984375" style="2" customWidth="1"/>
    <col min="21" max="21" width="21.3984375" style="2" customWidth="1"/>
    <col min="22" max="24" width="8.3984375" style="2" customWidth="1"/>
    <col min="25" max="25" width="7.3984375" style="2" customWidth="1"/>
    <col min="26" max="26" width="17.3984375" style="2" customWidth="1"/>
    <col min="27" max="27" width="7.3984375" style="2" customWidth="1"/>
    <col min="28" max="28" width="13.3984375" style="2" customWidth="1"/>
    <col min="29" max="35" width="11.3984375" style="2" customWidth="1"/>
    <col min="36" max="36" width="13.3984375" style="2" customWidth="1"/>
    <col min="37" max="39" width="4.3984375" style="2" customWidth="1"/>
    <col min="40" max="43" width="6.3984375" style="2" customWidth="1"/>
    <col min="44" max="56" width="4.3984375" style="2" customWidth="1"/>
    <col min="57" max="57" width="11.3984375" style="2" customWidth="1"/>
    <col min="58" max="58" width="17.3984375" style="2" customWidth="1"/>
    <col min="59" max="86" width="3.3984375" style="2" customWidth="1"/>
    <col min="87" max="87" width="11.3984375" style="2" customWidth="1"/>
    <col min="88" max="88" width="15.3984375" style="2" customWidth="1"/>
    <col min="89" max="95" width="11.3984375" style="2" customWidth="1"/>
    <col min="96" max="96" width="16.3984375" style="2" customWidth="1"/>
    <col min="97" max="102" width="9" style="2" customWidth="1"/>
    <col min="103" max="104" width="11.3984375" style="2" customWidth="1"/>
    <col min="105" max="108" width="9" style="2" customWidth="1"/>
    <col min="109" max="109" width="8.3984375" style="2" customWidth="1"/>
    <col min="110" max="111" width="7.3984375" style="2" customWidth="1"/>
    <col min="112" max="113" width="12.3984375" style="2" customWidth="1"/>
    <col min="114" max="114" width="11.3984375" style="2" customWidth="1"/>
    <col min="115" max="115" width="8.3984375" style="2" customWidth="1"/>
    <col min="116" max="116" width="6.3984375" style="2" customWidth="1"/>
    <col min="117" max="124" width="5.3984375" style="2" customWidth="1"/>
    <col min="125" max="125" width="6.3984375" style="2" customWidth="1"/>
    <col min="126" max="126" width="9" style="2" customWidth="1"/>
    <col min="127" max="129" width="5.3984375" style="2" customWidth="1"/>
    <col min="130" max="130" width="11.3984375" style="2" customWidth="1"/>
    <col min="131" max="131" width="9" style="2" customWidth="1"/>
    <col min="132" max="132" width="11.3984375" style="2" customWidth="1"/>
    <col min="133" max="133" width="7.3984375" style="2" customWidth="1"/>
    <col min="134" max="136" width="5.3984375" style="2" customWidth="1"/>
    <col min="137" max="137" width="6.3984375" style="2" customWidth="1"/>
    <col min="138" max="139" width="5.3984375" style="2" customWidth="1"/>
    <col min="140" max="140" width="6.3984375" style="2" customWidth="1"/>
    <col min="141" max="142" width="5.3984375" style="2" customWidth="1"/>
    <col min="143" max="143" width="6.3984375" style="2" customWidth="1"/>
    <col min="144" max="147" width="5.3984375" style="2" customWidth="1"/>
    <col min="148" max="148" width="13.3984375" style="2" customWidth="1"/>
    <col min="149" max="149" width="15.3984375" style="2" customWidth="1"/>
    <col min="150" max="150" width="5.3984375" style="2" customWidth="1"/>
    <col min="151" max="151" width="9" style="2" customWidth="1"/>
    <col min="152" max="152" width="5.3984375" style="2" customWidth="1"/>
    <col min="153" max="153" width="9" style="2" customWidth="1"/>
    <col min="154" max="154" width="5.3984375" style="2" customWidth="1"/>
    <col min="155" max="155" width="9" style="2" customWidth="1"/>
    <col min="156" max="156" width="5.3984375" style="2" customWidth="1"/>
    <col min="157" max="157" width="9" style="2" customWidth="1"/>
    <col min="158" max="158" width="5.3984375" style="2" customWidth="1"/>
    <col min="159" max="159" width="9" style="2" customWidth="1"/>
    <col min="160" max="160" width="5.3984375" style="2" customWidth="1"/>
    <col min="161" max="161" width="9" style="2" customWidth="1"/>
    <col min="162" max="162" width="11.3984375" style="2" customWidth="1"/>
    <col min="163" max="163" width="13.3984375" style="2" customWidth="1"/>
    <col min="164" max="164" width="29.3984375" style="2" customWidth="1"/>
    <col min="165" max="174" width="7.3984375" style="2" customWidth="1"/>
    <col min="175" max="175" width="6.3984375" style="2" customWidth="1"/>
    <col min="176" max="176" width="29.3984375" style="2" customWidth="1"/>
    <col min="177" max="186" width="7.3984375" style="2" customWidth="1"/>
    <col min="187" max="187" width="6.3984375" style="2" customWidth="1"/>
    <col min="188" max="16384" width="11.3984375" style="2" customWidth="1"/>
  </cols>
  <sheetData>
    <row r="1" spans="1:4" ht="21">
      <c r="A1" s="281" t="s">
        <v>357</v>
      </c>
      <c r="B1" s="281"/>
      <c r="C1" s="281"/>
      <c r="D1" s="281"/>
    </row>
    <row r="3" spans="1:4" ht="14.25" thickBot="1">
      <c r="A3" s="3"/>
      <c r="B3" s="3"/>
      <c r="C3" s="3"/>
      <c r="D3" s="124" t="s">
        <v>0</v>
      </c>
    </row>
    <row r="4" spans="1:4" ht="9.75" customHeight="1">
      <c r="A4" s="294" t="s">
        <v>352</v>
      </c>
      <c r="B4" s="327" t="s">
        <v>353</v>
      </c>
      <c r="C4" s="327" t="s">
        <v>354</v>
      </c>
      <c r="D4" s="338" t="s">
        <v>355</v>
      </c>
    </row>
    <row r="5" spans="1:4" ht="13.5">
      <c r="A5" s="360"/>
      <c r="B5" s="328"/>
      <c r="C5" s="328"/>
      <c r="D5" s="361"/>
    </row>
    <row r="6" spans="1:4" ht="9.75" customHeight="1">
      <c r="A6" s="298"/>
      <c r="B6" s="329"/>
      <c r="C6" s="329"/>
      <c r="D6" s="339"/>
    </row>
    <row r="7" spans="1:4" ht="22.5" customHeight="1">
      <c r="A7" s="10" t="s">
        <v>358</v>
      </c>
      <c r="B7" s="240" t="s">
        <v>356</v>
      </c>
      <c r="C7" s="241">
        <v>22785599</v>
      </c>
      <c r="D7" s="241">
        <v>22413054</v>
      </c>
    </row>
    <row r="8" spans="1:4" ht="22.5" customHeight="1">
      <c r="A8" s="129" t="s">
        <v>359</v>
      </c>
      <c r="B8" s="242" t="s">
        <v>360</v>
      </c>
      <c r="C8" s="243">
        <v>20257080</v>
      </c>
      <c r="D8" s="243">
        <v>19678914</v>
      </c>
    </row>
    <row r="9" spans="1:4" s="105" customFormat="1" ht="22.5" customHeight="1">
      <c r="A9" s="129" t="s">
        <v>361</v>
      </c>
      <c r="B9" s="242" t="s">
        <v>362</v>
      </c>
      <c r="C9" s="243">
        <v>14832472</v>
      </c>
      <c r="D9" s="243">
        <v>14207686</v>
      </c>
    </row>
    <row r="10" spans="1:4" ht="22.5" customHeight="1">
      <c r="A10" s="129" t="s">
        <v>363</v>
      </c>
      <c r="B10" s="242" t="s">
        <v>364</v>
      </c>
      <c r="C10" s="243">
        <v>21054879</v>
      </c>
      <c r="D10" s="243">
        <v>20260111</v>
      </c>
    </row>
    <row r="11" spans="1:4" s="105" customFormat="1" ht="22.5" customHeight="1" thickBot="1">
      <c r="A11" s="244" t="s">
        <v>365</v>
      </c>
      <c r="B11" s="245">
        <v>797560</v>
      </c>
      <c r="C11" s="246">
        <v>16659509</v>
      </c>
      <c r="D11" s="246">
        <v>15861949</v>
      </c>
    </row>
    <row r="12" spans="1:4" ht="13.5">
      <c r="A12" s="122" t="s">
        <v>346</v>
      </c>
      <c r="B12" s="122"/>
      <c r="C12" s="122"/>
      <c r="D12" s="122"/>
    </row>
  </sheetData>
  <mergeCells count="5">
    <mergeCell ref="A1:D1"/>
    <mergeCell ref="A4:A6"/>
    <mergeCell ref="B4:B6"/>
    <mergeCell ref="C4:C6"/>
    <mergeCell ref="D4:D6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L54"/>
  <sheetViews>
    <sheetView showGridLines="0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15" sqref="B15"/>
    </sheetView>
  </sheetViews>
  <sheetFormatPr defaultColWidth="8.796875" defaultRowHeight="14.25"/>
  <cols>
    <col min="1" max="1" width="3.09765625" style="2" customWidth="1"/>
    <col min="2" max="2" width="22.09765625" style="2" customWidth="1"/>
    <col min="3" max="3" width="1.69921875" style="2" customWidth="1"/>
    <col min="4" max="6" width="11.3984375" style="2" customWidth="1"/>
    <col min="7" max="7" width="3" style="2" customWidth="1"/>
    <col min="8" max="8" width="22.09765625" style="2" customWidth="1"/>
    <col min="9" max="9" width="1.59765625" style="2" customWidth="1"/>
    <col min="10" max="16384" width="11.3984375" style="2" customWidth="1"/>
  </cols>
  <sheetData>
    <row r="1" spans="1:12" ht="27" customHeight="1">
      <c r="A1" s="307" t="s">
        <v>89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12" ht="16.5" customHeight="1" thickBot="1">
      <c r="A2" s="51"/>
      <c r="B2" s="3"/>
      <c r="C2" s="3"/>
      <c r="D2" s="3"/>
      <c r="E2" s="3"/>
      <c r="F2" s="3"/>
      <c r="G2" s="3"/>
      <c r="H2" s="3"/>
      <c r="I2" s="3"/>
      <c r="J2" s="3"/>
      <c r="K2" s="3"/>
      <c r="L2" s="52" t="s">
        <v>0</v>
      </c>
    </row>
    <row r="3" spans="1:12" ht="16.5" customHeight="1">
      <c r="A3" s="285" t="s">
        <v>34</v>
      </c>
      <c r="B3" s="285"/>
      <c r="C3" s="300"/>
      <c r="D3" s="282" t="s">
        <v>90</v>
      </c>
      <c r="E3" s="283"/>
      <c r="F3" s="53" t="s">
        <v>91</v>
      </c>
      <c r="G3" s="284" t="s">
        <v>35</v>
      </c>
      <c r="H3" s="285"/>
      <c r="I3" s="300"/>
      <c r="J3" s="282" t="str">
        <f>D3</f>
        <v>平成17年度</v>
      </c>
      <c r="K3" s="283"/>
      <c r="L3" s="54" t="str">
        <f>F3</f>
        <v>18 年 度</v>
      </c>
    </row>
    <row r="4" spans="1:12" ht="16.5" customHeight="1">
      <c r="A4" s="302"/>
      <c r="B4" s="302"/>
      <c r="C4" s="303"/>
      <c r="D4" s="55" t="s">
        <v>36</v>
      </c>
      <c r="E4" s="308" t="s">
        <v>37</v>
      </c>
      <c r="F4" s="56" t="s">
        <v>36</v>
      </c>
      <c r="G4" s="301"/>
      <c r="H4" s="302"/>
      <c r="I4" s="303"/>
      <c r="J4" s="55" t="s">
        <v>36</v>
      </c>
      <c r="K4" s="308" t="s">
        <v>37</v>
      </c>
      <c r="L4" s="57" t="s">
        <v>36</v>
      </c>
    </row>
    <row r="5" spans="1:12" ht="16.5" customHeight="1">
      <c r="A5" s="305"/>
      <c r="B5" s="305"/>
      <c r="C5" s="306"/>
      <c r="D5" s="58" t="s">
        <v>38</v>
      </c>
      <c r="E5" s="309"/>
      <c r="F5" s="58" t="s">
        <v>38</v>
      </c>
      <c r="G5" s="304"/>
      <c r="H5" s="305"/>
      <c r="I5" s="306"/>
      <c r="J5" s="58" t="s">
        <v>38</v>
      </c>
      <c r="K5" s="309"/>
      <c r="L5" s="59" t="s">
        <v>38</v>
      </c>
    </row>
    <row r="6" spans="1:12" s="20" customFormat="1" ht="19.5" customHeight="1">
      <c r="A6" s="280" t="s">
        <v>39</v>
      </c>
      <c r="B6" s="280"/>
      <c r="C6" s="17"/>
      <c r="D6" s="248">
        <f>D8+D17+D24+D27+D30+D33+D36+D39+D42+D45+D48+D51+J8+J11+J15+J19+J24+J29+J33+J36+J40+J43+J51</f>
        <v>102589000</v>
      </c>
      <c r="E6" s="248">
        <f>E8+E17+E24+E27+E30+E33+E36+E39+E42+E45+E48+E51+K8+K11+K15+K19+K24+K29+K33+K36+K40+K43+K51</f>
        <v>125886952</v>
      </c>
      <c r="F6" s="249">
        <f>F8+F17+F24+F27+F30+F33+F36+F39+F42+F45+F48+F51+L8+L11+L15+L19+L24+L29+L33+L36+L40+L43+L51</f>
        <v>129532000</v>
      </c>
      <c r="G6" s="62"/>
      <c r="H6" s="62"/>
      <c r="I6" s="63"/>
      <c r="J6" s="270"/>
      <c r="K6" s="248"/>
      <c r="L6" s="248"/>
    </row>
    <row r="7" spans="1:12" s="20" customFormat="1" ht="9" customHeight="1">
      <c r="A7" s="21"/>
      <c r="B7" s="21"/>
      <c r="C7" s="22"/>
      <c r="D7" s="250"/>
      <c r="E7" s="250"/>
      <c r="F7" s="251"/>
      <c r="G7" s="64"/>
      <c r="H7" s="64"/>
      <c r="I7" s="65"/>
      <c r="J7" s="271"/>
      <c r="K7" s="250"/>
      <c r="L7" s="250"/>
    </row>
    <row r="8" spans="1:12" s="20" customFormat="1" ht="18.75" customHeight="1">
      <c r="A8" s="292" t="s">
        <v>40</v>
      </c>
      <c r="B8" s="292"/>
      <c r="C8" s="22"/>
      <c r="D8" s="265">
        <f>SUM(D9:D15)</f>
        <v>51700000</v>
      </c>
      <c r="E8" s="265">
        <f>SUM(E9:E15)</f>
        <v>54537409</v>
      </c>
      <c r="F8" s="266">
        <f>SUM(F9:F15)</f>
        <v>61200000</v>
      </c>
      <c r="G8" s="292" t="s">
        <v>41</v>
      </c>
      <c r="H8" s="292"/>
      <c r="I8" s="22"/>
      <c r="J8" s="252">
        <f>SUM(J9)</f>
        <v>110000</v>
      </c>
      <c r="K8" s="252">
        <f>SUM(K9)</f>
        <v>117195</v>
      </c>
      <c r="L8" s="252">
        <f>SUM(L9)</f>
        <v>120000</v>
      </c>
    </row>
    <row r="9" spans="1:12" s="20" customFormat="1" ht="18.75" customHeight="1">
      <c r="A9" s="21"/>
      <c r="B9" s="21" t="s">
        <v>42</v>
      </c>
      <c r="C9" s="22"/>
      <c r="D9" s="254">
        <v>23755000</v>
      </c>
      <c r="E9" s="254">
        <v>25805270</v>
      </c>
      <c r="F9" s="255">
        <v>29413400</v>
      </c>
      <c r="H9" s="69" t="s">
        <v>41</v>
      </c>
      <c r="I9" s="65"/>
      <c r="J9" s="254">
        <v>110000</v>
      </c>
      <c r="K9" s="254">
        <v>117195</v>
      </c>
      <c r="L9" s="254">
        <v>120000</v>
      </c>
    </row>
    <row r="10" spans="1:12" s="20" customFormat="1" ht="18.75" customHeight="1">
      <c r="A10" s="21"/>
      <c r="B10" s="21" t="s">
        <v>43</v>
      </c>
      <c r="C10" s="22"/>
      <c r="D10" s="254">
        <v>23502000</v>
      </c>
      <c r="E10" s="254">
        <v>24052719</v>
      </c>
      <c r="F10" s="255">
        <v>26573000</v>
      </c>
      <c r="H10" s="69"/>
      <c r="I10" s="65"/>
      <c r="J10" s="254"/>
      <c r="K10" s="254"/>
      <c r="L10" s="254"/>
    </row>
    <row r="11" spans="1:12" s="20" customFormat="1" ht="18.75" customHeight="1">
      <c r="A11" s="21"/>
      <c r="B11" s="21" t="s">
        <v>44</v>
      </c>
      <c r="C11" s="22"/>
      <c r="D11" s="254">
        <v>477000</v>
      </c>
      <c r="E11" s="254">
        <v>487008</v>
      </c>
      <c r="F11" s="255">
        <v>642500</v>
      </c>
      <c r="G11" s="292" t="s">
        <v>45</v>
      </c>
      <c r="H11" s="292"/>
      <c r="I11" s="65"/>
      <c r="J11" s="252">
        <f>SUM(J12:J13)</f>
        <v>1686783</v>
      </c>
      <c r="K11" s="252">
        <f>SUM(K12:K13)</f>
        <v>1923915</v>
      </c>
      <c r="L11" s="252">
        <f>SUM(L12:L13)</f>
        <v>2485723</v>
      </c>
    </row>
    <row r="12" spans="1:12" s="20" customFormat="1" ht="18.75" customHeight="1">
      <c r="A12" s="21"/>
      <c r="B12" s="21" t="s">
        <v>46</v>
      </c>
      <c r="C12" s="22"/>
      <c r="D12" s="254">
        <v>2322000</v>
      </c>
      <c r="E12" s="254">
        <v>2483763</v>
      </c>
      <c r="F12" s="255">
        <v>2945000</v>
      </c>
      <c r="G12" s="21"/>
      <c r="H12" s="21" t="s">
        <v>92</v>
      </c>
      <c r="I12" s="65"/>
      <c r="J12" s="260" t="s">
        <v>93</v>
      </c>
      <c r="K12" s="252">
        <v>26314</v>
      </c>
      <c r="L12" s="252">
        <v>8131</v>
      </c>
    </row>
    <row r="13" spans="1:12" s="20" customFormat="1" ht="18.75" customHeight="1">
      <c r="A13" s="21"/>
      <c r="B13" s="21" t="s">
        <v>47</v>
      </c>
      <c r="C13" s="22"/>
      <c r="D13" s="256">
        <v>1000</v>
      </c>
      <c r="E13" s="256">
        <v>4320</v>
      </c>
      <c r="F13" s="267">
        <v>100</v>
      </c>
      <c r="H13" s="21" t="s">
        <v>48</v>
      </c>
      <c r="I13" s="65"/>
      <c r="J13" s="254">
        <v>1686783</v>
      </c>
      <c r="K13" s="254">
        <v>1897601</v>
      </c>
      <c r="L13" s="254">
        <v>2477592</v>
      </c>
    </row>
    <row r="14" spans="1:12" s="20" customFormat="1" ht="18.75" customHeight="1">
      <c r="A14" s="21"/>
      <c r="B14" s="21" t="s">
        <v>49</v>
      </c>
      <c r="C14" s="22"/>
      <c r="D14" s="254">
        <v>3000</v>
      </c>
      <c r="E14" s="256">
        <v>7088</v>
      </c>
      <c r="F14" s="255">
        <v>9000</v>
      </c>
      <c r="G14" s="64"/>
      <c r="H14" s="64"/>
      <c r="I14" s="64"/>
      <c r="J14" s="271"/>
      <c r="K14" s="250"/>
      <c r="L14" s="250"/>
    </row>
    <row r="15" spans="1:12" s="20" customFormat="1" ht="18.75" customHeight="1">
      <c r="A15" s="21"/>
      <c r="B15" s="21" t="s">
        <v>50</v>
      </c>
      <c r="C15" s="22"/>
      <c r="D15" s="254">
        <v>1640000</v>
      </c>
      <c r="E15" s="254">
        <v>1697241</v>
      </c>
      <c r="F15" s="255">
        <v>1617000</v>
      </c>
      <c r="G15" s="292" t="s">
        <v>51</v>
      </c>
      <c r="H15" s="292"/>
      <c r="I15" s="64"/>
      <c r="J15" s="261">
        <f>SUM(J16:J17)</f>
        <v>2759422</v>
      </c>
      <c r="K15" s="252">
        <f>SUM(K16:K17)</f>
        <v>2685539</v>
      </c>
      <c r="L15" s="252">
        <f>SUM(L16:L17)</f>
        <v>4117694</v>
      </c>
    </row>
    <row r="16" spans="1:12" s="20" customFormat="1" ht="18.75" customHeight="1">
      <c r="A16" s="21"/>
      <c r="B16" s="21"/>
      <c r="C16" s="22"/>
      <c r="D16" s="252"/>
      <c r="E16" s="252"/>
      <c r="F16" s="253"/>
      <c r="G16" s="21"/>
      <c r="H16" s="21" t="s">
        <v>52</v>
      </c>
      <c r="I16" s="64"/>
      <c r="J16" s="272">
        <v>1661298</v>
      </c>
      <c r="K16" s="254">
        <v>1703979</v>
      </c>
      <c r="L16" s="254">
        <v>2086885</v>
      </c>
    </row>
    <row r="17" spans="1:12" s="20" customFormat="1" ht="18.75" customHeight="1">
      <c r="A17" s="292" t="s">
        <v>53</v>
      </c>
      <c r="B17" s="292"/>
      <c r="C17" s="22"/>
      <c r="D17" s="252">
        <f>SUM(D18:D22)</f>
        <v>2231000</v>
      </c>
      <c r="E17" s="252">
        <f>SUM(E18:E22)</f>
        <v>2502313</v>
      </c>
      <c r="F17" s="253">
        <f>SUM(F18:F22)</f>
        <v>4198000</v>
      </c>
      <c r="G17" s="21"/>
      <c r="H17" s="21" t="s">
        <v>54</v>
      </c>
      <c r="I17" s="64"/>
      <c r="J17" s="272">
        <v>1098124</v>
      </c>
      <c r="K17" s="254">
        <v>981560</v>
      </c>
      <c r="L17" s="254">
        <v>2030809</v>
      </c>
    </row>
    <row r="18" spans="1:12" s="20" customFormat="1" ht="18.75" customHeight="1">
      <c r="A18" s="21"/>
      <c r="B18" s="21" t="s">
        <v>55</v>
      </c>
      <c r="C18" s="22"/>
      <c r="D18" s="256">
        <v>778000</v>
      </c>
      <c r="E18" s="256">
        <v>855591</v>
      </c>
      <c r="F18" s="267">
        <v>1000000</v>
      </c>
      <c r="G18" s="21"/>
      <c r="H18" s="21"/>
      <c r="I18" s="65"/>
      <c r="J18" s="260"/>
      <c r="K18" s="260"/>
      <c r="L18" s="260"/>
    </row>
    <row r="19" spans="1:12" s="20" customFormat="1" ht="18.75" customHeight="1">
      <c r="A19" s="21"/>
      <c r="B19" s="21" t="s">
        <v>56</v>
      </c>
      <c r="C19" s="22"/>
      <c r="D19" s="254">
        <v>278000</v>
      </c>
      <c r="E19" s="254">
        <v>298821</v>
      </c>
      <c r="F19" s="255">
        <v>359000</v>
      </c>
      <c r="G19" s="292" t="s">
        <v>57</v>
      </c>
      <c r="H19" s="292"/>
      <c r="I19" s="65"/>
      <c r="J19" s="252">
        <f>SUM(J20:J22)</f>
        <v>14046724</v>
      </c>
      <c r="K19" s="252">
        <f>SUM(K20:K22)</f>
        <v>15618540</v>
      </c>
      <c r="L19" s="252">
        <f>SUM(L20:L22)</f>
        <v>14748673</v>
      </c>
    </row>
    <row r="20" spans="1:12" s="20" customFormat="1" ht="18.75" customHeight="1">
      <c r="A20" s="21"/>
      <c r="B20" s="21" t="s">
        <v>58</v>
      </c>
      <c r="C20" s="22"/>
      <c r="D20" s="254">
        <v>5000</v>
      </c>
      <c r="E20" s="254">
        <v>5198</v>
      </c>
      <c r="F20" s="255">
        <v>3000</v>
      </c>
      <c r="G20" s="49"/>
      <c r="H20" s="21" t="s">
        <v>59</v>
      </c>
      <c r="I20" s="65"/>
      <c r="J20" s="254">
        <v>11270270</v>
      </c>
      <c r="K20" s="254">
        <v>11755226</v>
      </c>
      <c r="L20" s="254">
        <v>12018033</v>
      </c>
    </row>
    <row r="21" spans="1:12" s="20" customFormat="1" ht="18.75" customHeight="1">
      <c r="A21" s="21"/>
      <c r="B21" s="21" t="s">
        <v>94</v>
      </c>
      <c r="C21" s="22"/>
      <c r="D21" s="260" t="s">
        <v>93</v>
      </c>
      <c r="E21" s="260">
        <v>18372</v>
      </c>
      <c r="F21" s="253">
        <v>36000</v>
      </c>
      <c r="G21" s="21"/>
      <c r="H21" s="21" t="s">
        <v>60</v>
      </c>
      <c r="I21" s="65"/>
      <c r="J21" s="254">
        <v>2684084</v>
      </c>
      <c r="K21" s="254">
        <v>3764299</v>
      </c>
      <c r="L21" s="254">
        <v>2613553</v>
      </c>
    </row>
    <row r="22" spans="1:12" s="20" customFormat="1" ht="18.75" customHeight="1">
      <c r="A22" s="21"/>
      <c r="B22" s="21" t="s">
        <v>95</v>
      </c>
      <c r="C22" s="22"/>
      <c r="D22" s="260">
        <v>1170000</v>
      </c>
      <c r="E22" s="260">
        <v>1324331</v>
      </c>
      <c r="F22" s="253">
        <v>2800000</v>
      </c>
      <c r="G22" s="21"/>
      <c r="H22" s="21" t="s">
        <v>61</v>
      </c>
      <c r="I22" s="65"/>
      <c r="J22" s="254">
        <v>92370</v>
      </c>
      <c r="K22" s="254">
        <v>99015</v>
      </c>
      <c r="L22" s="254">
        <v>117087</v>
      </c>
    </row>
    <row r="23" spans="1:12" s="20" customFormat="1" ht="18.75" customHeight="1">
      <c r="A23" s="21"/>
      <c r="B23" s="21"/>
      <c r="C23" s="22"/>
      <c r="D23" s="252"/>
      <c r="E23" s="252"/>
      <c r="F23" s="253"/>
      <c r="G23" s="21"/>
      <c r="H23" s="21"/>
      <c r="I23" s="65"/>
      <c r="J23" s="252"/>
      <c r="K23" s="252"/>
      <c r="L23" s="252"/>
    </row>
    <row r="24" spans="1:12" s="20" customFormat="1" ht="18.75" customHeight="1">
      <c r="A24" s="292" t="s">
        <v>62</v>
      </c>
      <c r="B24" s="292"/>
      <c r="C24" s="22"/>
      <c r="D24" s="252">
        <f>SUM(D25)</f>
        <v>322000</v>
      </c>
      <c r="E24" s="252">
        <f>SUM(E25)</f>
        <v>369710</v>
      </c>
      <c r="F24" s="253">
        <f>SUM(F25)</f>
        <v>348000</v>
      </c>
      <c r="G24" s="292" t="s">
        <v>63</v>
      </c>
      <c r="H24" s="292"/>
      <c r="I24" s="65"/>
      <c r="J24" s="252">
        <f>SUM(J25:J27)</f>
        <v>4493335</v>
      </c>
      <c r="K24" s="252">
        <f>SUM(K25:K27)</f>
        <v>5941058</v>
      </c>
      <c r="L24" s="252">
        <f>SUM(L25:L27)</f>
        <v>6141247</v>
      </c>
    </row>
    <row r="25" spans="1:12" s="20" customFormat="1" ht="18.75" customHeight="1">
      <c r="A25" s="21"/>
      <c r="B25" s="21" t="s">
        <v>62</v>
      </c>
      <c r="C25" s="22"/>
      <c r="D25" s="254">
        <v>322000</v>
      </c>
      <c r="E25" s="254">
        <v>369710</v>
      </c>
      <c r="F25" s="255">
        <v>348000</v>
      </c>
      <c r="G25" s="49"/>
      <c r="H25" s="21" t="s">
        <v>64</v>
      </c>
      <c r="I25" s="65"/>
      <c r="J25" s="254">
        <v>1589552</v>
      </c>
      <c r="K25" s="254">
        <v>1848024</v>
      </c>
      <c r="L25" s="254">
        <v>2773089</v>
      </c>
    </row>
    <row r="26" spans="1:12" s="20" customFormat="1" ht="18.75" customHeight="1">
      <c r="A26" s="21"/>
      <c r="B26" s="21"/>
      <c r="C26" s="22"/>
      <c r="D26" s="252"/>
      <c r="E26" s="252"/>
      <c r="F26" s="253"/>
      <c r="G26" s="21"/>
      <c r="H26" s="21" t="s">
        <v>65</v>
      </c>
      <c r="I26" s="65"/>
      <c r="J26" s="254">
        <v>2278760</v>
      </c>
      <c r="K26" s="254">
        <v>3365323</v>
      </c>
      <c r="L26" s="254">
        <v>2566654</v>
      </c>
    </row>
    <row r="27" spans="1:12" s="20" customFormat="1" ht="18.75" customHeight="1">
      <c r="A27" s="292" t="s">
        <v>96</v>
      </c>
      <c r="B27" s="292"/>
      <c r="C27" s="22"/>
      <c r="D27" s="252">
        <f>SUM(D28)</f>
        <v>163000</v>
      </c>
      <c r="E27" s="252">
        <f>SUM(E28)</f>
        <v>187370</v>
      </c>
      <c r="F27" s="253">
        <f>SUM(F28)</f>
        <v>239000</v>
      </c>
      <c r="G27" s="21"/>
      <c r="H27" s="21" t="s">
        <v>61</v>
      </c>
      <c r="I27" s="65"/>
      <c r="J27" s="254">
        <v>625023</v>
      </c>
      <c r="K27" s="254">
        <v>727711</v>
      </c>
      <c r="L27" s="254">
        <v>801504</v>
      </c>
    </row>
    <row r="28" spans="1:12" s="20" customFormat="1" ht="18.75" customHeight="1">
      <c r="A28" s="21"/>
      <c r="B28" s="21" t="s">
        <v>96</v>
      </c>
      <c r="C28" s="22"/>
      <c r="D28" s="260">
        <v>163000</v>
      </c>
      <c r="E28" s="260">
        <v>187370</v>
      </c>
      <c r="F28" s="253">
        <v>239000</v>
      </c>
      <c r="G28" s="21"/>
      <c r="H28" s="21"/>
      <c r="I28" s="65"/>
      <c r="J28" s="252"/>
      <c r="K28" s="252"/>
      <c r="L28" s="252"/>
    </row>
    <row r="29" spans="1:12" s="20" customFormat="1" ht="18.75" customHeight="1">
      <c r="A29" s="21"/>
      <c r="B29" s="21"/>
      <c r="C29" s="22"/>
      <c r="D29" s="260"/>
      <c r="E29" s="260"/>
      <c r="F29" s="253"/>
      <c r="G29" s="292" t="s">
        <v>66</v>
      </c>
      <c r="H29" s="292"/>
      <c r="I29" s="65"/>
      <c r="J29" s="252">
        <f>SUM(J30:J31)</f>
        <v>94089</v>
      </c>
      <c r="K29" s="252">
        <f>SUM(K30:K31)</f>
        <v>145776</v>
      </c>
      <c r="L29" s="252">
        <f>SUM(L30:L31)</f>
        <v>95203</v>
      </c>
    </row>
    <row r="30" spans="1:12" s="20" customFormat="1" ht="18.75" customHeight="1">
      <c r="A30" s="292" t="s">
        <v>97</v>
      </c>
      <c r="B30" s="292"/>
      <c r="C30" s="22"/>
      <c r="D30" s="252">
        <f>SUM(D31)</f>
        <v>88000</v>
      </c>
      <c r="E30" s="252">
        <f>SUM(E31)</f>
        <v>257051</v>
      </c>
      <c r="F30" s="253">
        <f>SUM(F31)</f>
        <v>104000</v>
      </c>
      <c r="G30" s="49"/>
      <c r="H30" s="21" t="s">
        <v>67</v>
      </c>
      <c r="I30" s="65"/>
      <c r="J30" s="254">
        <v>40651</v>
      </c>
      <c r="K30" s="254">
        <v>37333</v>
      </c>
      <c r="L30" s="254">
        <v>48903</v>
      </c>
    </row>
    <row r="31" spans="1:12" s="20" customFormat="1" ht="18.75" customHeight="1">
      <c r="A31" s="21"/>
      <c r="B31" s="74" t="s">
        <v>98</v>
      </c>
      <c r="C31" s="22"/>
      <c r="D31" s="260">
        <v>88000</v>
      </c>
      <c r="E31" s="260">
        <v>257051</v>
      </c>
      <c r="F31" s="253">
        <v>104000</v>
      </c>
      <c r="G31" s="21"/>
      <c r="H31" s="21" t="s">
        <v>68</v>
      </c>
      <c r="I31" s="65"/>
      <c r="J31" s="254">
        <v>53438</v>
      </c>
      <c r="K31" s="254">
        <v>108443</v>
      </c>
      <c r="L31" s="254">
        <v>46300</v>
      </c>
    </row>
    <row r="32" spans="1:12" s="20" customFormat="1" ht="18.75" customHeight="1">
      <c r="A32" s="21"/>
      <c r="B32" s="21"/>
      <c r="C32" s="22"/>
      <c r="D32" s="252"/>
      <c r="E32" s="252"/>
      <c r="F32" s="253"/>
      <c r="G32" s="21"/>
      <c r="H32" s="49"/>
      <c r="I32" s="65"/>
      <c r="J32" s="252"/>
      <c r="K32" s="252"/>
      <c r="L32" s="252"/>
    </row>
    <row r="33" spans="1:12" s="20" customFormat="1" ht="18.75" customHeight="1">
      <c r="A33" s="292" t="s">
        <v>69</v>
      </c>
      <c r="B33" s="292"/>
      <c r="C33" s="22"/>
      <c r="D33" s="252">
        <f>SUM(D34)</f>
        <v>3718000</v>
      </c>
      <c r="E33" s="252">
        <f>SUM(E34)</f>
        <v>4031918</v>
      </c>
      <c r="F33" s="253">
        <f>SUM(F34)</f>
        <v>4676000</v>
      </c>
      <c r="G33" s="292" t="s">
        <v>70</v>
      </c>
      <c r="H33" s="292"/>
      <c r="I33" s="65"/>
      <c r="J33" s="252">
        <f>SUM(J34)</f>
        <v>325</v>
      </c>
      <c r="K33" s="252">
        <f>SUM(K34)</f>
        <v>143206</v>
      </c>
      <c r="L33" s="252">
        <f>SUM(L34)</f>
        <v>713</v>
      </c>
    </row>
    <row r="34" spans="2:12" s="20" customFormat="1" ht="18.75" customHeight="1">
      <c r="B34" s="21" t="s">
        <v>69</v>
      </c>
      <c r="C34" s="22"/>
      <c r="D34" s="254">
        <v>3718000</v>
      </c>
      <c r="E34" s="268">
        <v>4031918</v>
      </c>
      <c r="F34" s="255">
        <v>4676000</v>
      </c>
      <c r="G34" s="49"/>
      <c r="H34" s="21" t="s">
        <v>70</v>
      </c>
      <c r="I34" s="65"/>
      <c r="J34" s="254">
        <v>325</v>
      </c>
      <c r="K34" s="254">
        <v>143206</v>
      </c>
      <c r="L34" s="254">
        <v>713</v>
      </c>
    </row>
    <row r="35" spans="1:12" s="20" customFormat="1" ht="18.75" customHeight="1">
      <c r="A35" s="21"/>
      <c r="B35" s="21"/>
      <c r="C35" s="22"/>
      <c r="D35" s="252"/>
      <c r="E35" s="269"/>
      <c r="F35" s="253"/>
      <c r="G35" s="21"/>
      <c r="H35" s="49"/>
      <c r="I35" s="65"/>
      <c r="J35" s="252"/>
      <c r="K35" s="252"/>
      <c r="L35" s="252"/>
    </row>
    <row r="36" spans="1:12" s="20" customFormat="1" ht="18.75" customHeight="1">
      <c r="A36" s="292" t="s">
        <v>71</v>
      </c>
      <c r="B36" s="292"/>
      <c r="C36" s="22"/>
      <c r="D36" s="252">
        <f>SUM(D37)</f>
        <v>11000</v>
      </c>
      <c r="E36" s="252">
        <f>SUM(E37)</f>
        <v>18346</v>
      </c>
      <c r="F36" s="253">
        <f>SUM(F37)</f>
        <v>49000</v>
      </c>
      <c r="G36" s="292" t="s">
        <v>72</v>
      </c>
      <c r="H36" s="292"/>
      <c r="I36" s="65"/>
      <c r="J36" s="252">
        <f>SUM(J37:J38)</f>
        <v>3470000</v>
      </c>
      <c r="K36" s="252">
        <f>SUM(K37:K38)</f>
        <v>3767151</v>
      </c>
      <c r="L36" s="252">
        <f>SUM(L37:L38)</f>
        <v>2613202</v>
      </c>
    </row>
    <row r="37" spans="2:12" s="20" customFormat="1" ht="18.75" customHeight="1">
      <c r="B37" s="74" t="s">
        <v>71</v>
      </c>
      <c r="C37" s="22"/>
      <c r="D37" s="254">
        <v>11000</v>
      </c>
      <c r="E37" s="254">
        <v>18346</v>
      </c>
      <c r="F37" s="255">
        <v>49000</v>
      </c>
      <c r="G37" s="49"/>
      <c r="H37" s="21" t="s">
        <v>73</v>
      </c>
      <c r="I37" s="65"/>
      <c r="J37" s="254">
        <v>90000</v>
      </c>
      <c r="K37" s="252">
        <v>487151</v>
      </c>
      <c r="L37" s="254">
        <v>90000</v>
      </c>
    </row>
    <row r="38" spans="1:12" s="20" customFormat="1" ht="18.75" customHeight="1">
      <c r="A38" s="21"/>
      <c r="B38" s="74"/>
      <c r="C38" s="22"/>
      <c r="D38" s="252"/>
      <c r="E38" s="252"/>
      <c r="F38" s="253"/>
      <c r="G38" s="21"/>
      <c r="H38" s="21" t="s">
        <v>74</v>
      </c>
      <c r="I38" s="65"/>
      <c r="J38" s="254">
        <v>3380000</v>
      </c>
      <c r="K38" s="252">
        <v>3280000</v>
      </c>
      <c r="L38" s="254">
        <v>2523202</v>
      </c>
    </row>
    <row r="39" spans="1:12" s="20" customFormat="1" ht="18.75" customHeight="1">
      <c r="A39" s="292" t="s">
        <v>75</v>
      </c>
      <c r="B39" s="292"/>
      <c r="C39" s="22"/>
      <c r="D39" s="256">
        <f>SUM(D40)</f>
        <v>0</v>
      </c>
      <c r="E39" s="252">
        <f>SUM(E40)</f>
        <v>747</v>
      </c>
      <c r="F39" s="267">
        <f>SUM(F40)</f>
        <v>0</v>
      </c>
      <c r="G39" s="21"/>
      <c r="H39" s="49"/>
      <c r="I39" s="65"/>
      <c r="J39" s="252"/>
      <c r="K39" s="252"/>
      <c r="L39" s="252"/>
    </row>
    <row r="40" spans="2:12" s="20" customFormat="1" ht="18.75" customHeight="1">
      <c r="B40" s="74" t="s">
        <v>75</v>
      </c>
      <c r="C40" s="22"/>
      <c r="D40" s="256" t="s">
        <v>93</v>
      </c>
      <c r="E40" s="256">
        <v>747</v>
      </c>
      <c r="F40" s="267" t="s">
        <v>93</v>
      </c>
      <c r="G40" s="292" t="s">
        <v>76</v>
      </c>
      <c r="H40" s="292"/>
      <c r="I40" s="65"/>
      <c r="J40" s="252">
        <f>SUM(J41)</f>
        <v>42090</v>
      </c>
      <c r="K40" s="252">
        <f>SUM(K41)</f>
        <v>2379506</v>
      </c>
      <c r="L40" s="252">
        <f>SUM(L41)</f>
        <v>90508</v>
      </c>
    </row>
    <row r="41" spans="1:12" s="20" customFormat="1" ht="18.75" customHeight="1">
      <c r="A41" s="21"/>
      <c r="C41" s="22"/>
      <c r="D41" s="252"/>
      <c r="E41" s="252"/>
      <c r="F41" s="253"/>
      <c r="G41" s="49"/>
      <c r="H41" s="21" t="s">
        <v>76</v>
      </c>
      <c r="I41" s="65"/>
      <c r="J41" s="254">
        <v>42090</v>
      </c>
      <c r="K41" s="252">
        <v>2379506</v>
      </c>
      <c r="L41" s="254">
        <v>90508</v>
      </c>
    </row>
    <row r="42" spans="1:12" s="20" customFormat="1" ht="18.75" customHeight="1">
      <c r="A42" s="292" t="s">
        <v>77</v>
      </c>
      <c r="B42" s="292"/>
      <c r="C42" s="22"/>
      <c r="D42" s="252">
        <f>SUM(D43)</f>
        <v>567000</v>
      </c>
      <c r="E42" s="252">
        <f>SUM(E43)</f>
        <v>626109</v>
      </c>
      <c r="F42" s="253">
        <f>SUM(F43)</f>
        <v>692000</v>
      </c>
      <c r="G42" s="21"/>
      <c r="H42" s="49"/>
      <c r="I42" s="65"/>
      <c r="J42" s="252"/>
      <c r="K42" s="252"/>
      <c r="L42" s="252"/>
    </row>
    <row r="43" spans="2:12" s="20" customFormat="1" ht="18.75" customHeight="1">
      <c r="B43" s="21" t="s">
        <v>77</v>
      </c>
      <c r="C43" s="22"/>
      <c r="D43" s="256">
        <v>567000</v>
      </c>
      <c r="E43" s="254">
        <v>626109</v>
      </c>
      <c r="F43" s="255">
        <v>692000</v>
      </c>
      <c r="G43" s="292" t="s">
        <v>78</v>
      </c>
      <c r="H43" s="292"/>
      <c r="I43" s="65"/>
      <c r="J43" s="252">
        <f>SUM(J44:J49)</f>
        <v>1823532</v>
      </c>
      <c r="K43" s="252">
        <f>SUM(K44:K49)</f>
        <v>11722782</v>
      </c>
      <c r="L43" s="252">
        <f>SUM(L44:L49)</f>
        <v>2370187</v>
      </c>
    </row>
    <row r="44" spans="1:12" s="20" customFormat="1" ht="18.75" customHeight="1">
      <c r="A44" s="21"/>
      <c r="C44" s="22"/>
      <c r="D44" s="252"/>
      <c r="E44" s="252"/>
      <c r="F44" s="253"/>
      <c r="G44" s="49"/>
      <c r="H44" s="74" t="s">
        <v>79</v>
      </c>
      <c r="I44" s="65"/>
      <c r="J44" s="252">
        <v>53998</v>
      </c>
      <c r="K44" s="252">
        <v>127428</v>
      </c>
      <c r="L44" s="252">
        <v>86248</v>
      </c>
    </row>
    <row r="45" spans="1:12" s="20" customFormat="1" ht="24" customHeight="1">
      <c r="A45" s="310" t="s">
        <v>99</v>
      </c>
      <c r="B45" s="311"/>
      <c r="C45" s="22"/>
      <c r="D45" s="252">
        <f>SUM(D46)</f>
        <v>0</v>
      </c>
      <c r="E45" s="252">
        <f>SUM(E46)</f>
        <v>0</v>
      </c>
      <c r="F45" s="253">
        <f>SUM(F46)</f>
        <v>950</v>
      </c>
      <c r="G45" s="21"/>
      <c r="H45" s="21" t="s">
        <v>80</v>
      </c>
      <c r="I45" s="65"/>
      <c r="J45" s="252">
        <v>1640</v>
      </c>
      <c r="K45" s="252">
        <v>3523</v>
      </c>
      <c r="L45" s="252">
        <v>2200</v>
      </c>
    </row>
    <row r="46" spans="2:12" s="20" customFormat="1" ht="24" customHeight="1">
      <c r="B46" s="312" t="s">
        <v>99</v>
      </c>
      <c r="C46" s="313"/>
      <c r="D46" s="256" t="s">
        <v>93</v>
      </c>
      <c r="E46" s="256" t="s">
        <v>93</v>
      </c>
      <c r="F46" s="255">
        <v>950</v>
      </c>
      <c r="G46" s="21"/>
      <c r="H46" s="21" t="s">
        <v>81</v>
      </c>
      <c r="I46" s="65"/>
      <c r="J46" s="252">
        <v>731396</v>
      </c>
      <c r="K46" s="252">
        <v>741334</v>
      </c>
      <c r="L46" s="252">
        <v>847064</v>
      </c>
    </row>
    <row r="47" spans="1:12" s="20" customFormat="1" ht="18.75" customHeight="1">
      <c r="A47" s="21"/>
      <c r="C47" s="22"/>
      <c r="D47" s="252"/>
      <c r="E47" s="252"/>
      <c r="F47" s="253"/>
      <c r="G47" s="21"/>
      <c r="H47" s="21" t="s">
        <v>82</v>
      </c>
      <c r="I47" s="65"/>
      <c r="J47" s="252">
        <v>392613</v>
      </c>
      <c r="K47" s="252">
        <v>400400</v>
      </c>
      <c r="L47" s="252">
        <v>713350</v>
      </c>
    </row>
    <row r="48" spans="1:12" s="20" customFormat="1" ht="18.75" customHeight="1">
      <c r="A48" s="292" t="s">
        <v>83</v>
      </c>
      <c r="B48" s="292"/>
      <c r="C48" s="22"/>
      <c r="D48" s="252">
        <f>SUM(D49)</f>
        <v>2105000</v>
      </c>
      <c r="E48" s="252">
        <f>SUM(E49)</f>
        <v>2012237</v>
      </c>
      <c r="F48" s="253">
        <f>SUM(F49)</f>
        <v>2124000</v>
      </c>
      <c r="G48" s="21"/>
      <c r="H48" s="21" t="s">
        <v>84</v>
      </c>
      <c r="I48" s="65"/>
      <c r="J48" s="256">
        <v>100000</v>
      </c>
      <c r="K48" s="256">
        <v>100000</v>
      </c>
      <c r="L48" s="256">
        <v>100000</v>
      </c>
    </row>
    <row r="49" spans="2:12" s="20" customFormat="1" ht="18.75" customHeight="1">
      <c r="B49" s="21" t="s">
        <v>83</v>
      </c>
      <c r="C49" s="22"/>
      <c r="D49" s="254">
        <v>2105000</v>
      </c>
      <c r="E49" s="256">
        <v>2012237</v>
      </c>
      <c r="F49" s="255">
        <v>2124000</v>
      </c>
      <c r="G49" s="21"/>
      <c r="H49" s="21" t="s">
        <v>85</v>
      </c>
      <c r="I49" s="65"/>
      <c r="J49" s="252">
        <v>543885</v>
      </c>
      <c r="K49" s="252">
        <v>10350097</v>
      </c>
      <c r="L49" s="252">
        <v>621325</v>
      </c>
    </row>
    <row r="50" spans="1:12" s="20" customFormat="1" ht="18.75" customHeight="1">
      <c r="A50" s="21"/>
      <c r="B50" s="21"/>
      <c r="C50" s="22"/>
      <c r="D50" s="252"/>
      <c r="E50" s="260"/>
      <c r="F50" s="253"/>
      <c r="G50" s="21"/>
      <c r="H50" s="49"/>
      <c r="I50" s="65"/>
      <c r="J50" s="252"/>
      <c r="K50" s="252"/>
      <c r="L50" s="252"/>
    </row>
    <row r="51" spans="1:12" s="20" customFormat="1" ht="18.75" customHeight="1">
      <c r="A51" s="292" t="s">
        <v>86</v>
      </c>
      <c r="B51" s="292"/>
      <c r="C51" s="22"/>
      <c r="D51" s="252">
        <f>SUM(D52)</f>
        <v>7140000</v>
      </c>
      <c r="E51" s="252">
        <f>SUM(E52)</f>
        <v>8981474</v>
      </c>
      <c r="F51" s="253">
        <f>SUM(F52)</f>
        <v>14643000</v>
      </c>
      <c r="G51" s="292" t="s">
        <v>87</v>
      </c>
      <c r="H51" s="292"/>
      <c r="I51" s="65"/>
      <c r="J51" s="252">
        <f>SUM(J52)</f>
        <v>6017700</v>
      </c>
      <c r="K51" s="252">
        <f>SUM(K52)</f>
        <v>7917600</v>
      </c>
      <c r="L51" s="252">
        <f>SUM(L52)</f>
        <v>8474900</v>
      </c>
    </row>
    <row r="52" spans="2:12" s="20" customFormat="1" ht="18.75" customHeight="1">
      <c r="B52" s="21" t="s">
        <v>86</v>
      </c>
      <c r="C52" s="22"/>
      <c r="D52" s="254">
        <v>7140000</v>
      </c>
      <c r="E52" s="254">
        <v>8981474</v>
      </c>
      <c r="F52" s="255">
        <v>14643000</v>
      </c>
      <c r="G52" s="49"/>
      <c r="H52" s="21" t="s">
        <v>87</v>
      </c>
      <c r="I52" s="65"/>
      <c r="J52" s="252">
        <v>6017700</v>
      </c>
      <c r="K52" s="252">
        <v>7917600</v>
      </c>
      <c r="L52" s="252">
        <v>8474900</v>
      </c>
    </row>
    <row r="53" spans="1:12" s="20" customFormat="1" ht="9" customHeight="1" thickBot="1">
      <c r="A53" s="21"/>
      <c r="B53" s="21"/>
      <c r="C53" s="64"/>
      <c r="D53" s="75"/>
      <c r="E53" s="76"/>
      <c r="F53" s="77"/>
      <c r="G53" s="31"/>
      <c r="H53" s="31"/>
      <c r="I53" s="64"/>
      <c r="J53" s="273"/>
      <c r="K53" s="258"/>
      <c r="L53" s="258"/>
    </row>
    <row r="54" spans="1:12" s="20" customFormat="1" ht="24" customHeight="1">
      <c r="A54" s="78" t="s">
        <v>88</v>
      </c>
      <c r="B54" s="79"/>
      <c r="C54" s="80"/>
      <c r="D54" s="80"/>
      <c r="E54" s="80"/>
      <c r="F54" s="80"/>
      <c r="G54" s="80"/>
      <c r="H54" s="79"/>
      <c r="I54" s="80"/>
      <c r="J54" s="80"/>
      <c r="K54" s="80"/>
      <c r="L54" s="80"/>
    </row>
    <row r="55" s="20" customFormat="1" ht="17.25" customHeight="1"/>
    <row r="56" s="20" customFormat="1" ht="9" customHeight="1"/>
    <row r="57" s="20" customFormat="1" ht="13.5"/>
    <row r="58" s="20" customFormat="1" ht="13.5"/>
    <row r="59" s="20" customFormat="1" ht="13.5"/>
    <row r="60" s="20" customFormat="1" ht="13.5"/>
    <row r="61" s="20" customFormat="1" ht="13.5"/>
    <row r="62" s="20" customFormat="1" ht="13.5"/>
    <row r="63" s="20" customFormat="1" ht="13.5"/>
    <row r="64" s="20" customFormat="1" ht="13.5"/>
    <row r="65" s="20" customFormat="1" ht="13.5"/>
    <row r="66" s="20" customFormat="1" ht="13.5"/>
    <row r="67" s="20" customFormat="1" ht="13.5"/>
    <row r="68" s="20" customFormat="1" ht="13.5"/>
    <row r="69" s="20" customFormat="1" ht="13.5"/>
    <row r="70" s="20" customFormat="1" ht="13.5"/>
    <row r="71" s="20" customFormat="1" ht="13.5"/>
    <row r="72" s="20" customFormat="1" ht="13.5"/>
    <row r="73" s="20" customFormat="1" ht="13.5"/>
    <row r="74" s="20" customFormat="1" ht="13.5"/>
    <row r="75" s="20" customFormat="1" ht="13.5"/>
    <row r="76" s="20" customFormat="1" ht="13.5"/>
    <row r="77" s="20" customFormat="1" ht="13.5"/>
    <row r="78" s="20" customFormat="1" ht="13.5"/>
  </sheetData>
  <mergeCells count="32">
    <mergeCell ref="G51:H51"/>
    <mergeCell ref="G40:H40"/>
    <mergeCell ref="G43:H43"/>
    <mergeCell ref="A39:B39"/>
    <mergeCell ref="A42:B42"/>
    <mergeCell ref="A48:B48"/>
    <mergeCell ref="A51:B51"/>
    <mergeCell ref="A45:B45"/>
    <mergeCell ref="B46:C46"/>
    <mergeCell ref="A1:L1"/>
    <mergeCell ref="A24:B24"/>
    <mergeCell ref="J3:K3"/>
    <mergeCell ref="E4:E5"/>
    <mergeCell ref="K4:K5"/>
    <mergeCell ref="G24:H24"/>
    <mergeCell ref="G15:H15"/>
    <mergeCell ref="G19:H19"/>
    <mergeCell ref="G8:H8"/>
    <mergeCell ref="A3:C5"/>
    <mergeCell ref="D3:E3"/>
    <mergeCell ref="G3:I5"/>
    <mergeCell ref="G29:H29"/>
    <mergeCell ref="A17:B17"/>
    <mergeCell ref="A6:B6"/>
    <mergeCell ref="A8:B8"/>
    <mergeCell ref="A27:B27"/>
    <mergeCell ref="A30:B30"/>
    <mergeCell ref="G11:H11"/>
    <mergeCell ref="G33:H33"/>
    <mergeCell ref="G36:H36"/>
    <mergeCell ref="A33:B33"/>
    <mergeCell ref="A36:B36"/>
  </mergeCells>
  <dataValidations count="2">
    <dataValidation allowBlank="1" showInputMessage="1" showErrorMessage="1" imeMode="on" sqref="C46 A1:B65536 G1:H65536"/>
    <dataValidation allowBlank="1" showInputMessage="1" showErrorMessage="1" imeMode="off" sqref="J53:L65536 D1:F65536 J22:L52 J1:L11 J12:L12 J13:L21"/>
  </dataValidations>
  <printOptions/>
  <pageMargins left="0.5118110236220472" right="0.1968503937007874" top="0.7086614173228347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L41"/>
  <sheetViews>
    <sheetView showGridLines="0" zoomScale="90" zoomScaleNormal="90" zoomScaleSheetLayoutView="100" workbookViewId="0" topLeftCell="A1">
      <pane ySplit="6" topLeftCell="BM7" activePane="bottomLeft" state="frozen"/>
      <selection pane="topLeft" activeCell="A1" sqref="A1"/>
      <selection pane="bottomLeft" activeCell="F7" sqref="F7"/>
    </sheetView>
  </sheetViews>
  <sheetFormatPr defaultColWidth="8.796875" defaultRowHeight="14.25"/>
  <cols>
    <col min="1" max="1" width="2.59765625" style="2" customWidth="1"/>
    <col min="2" max="2" width="11.09765625" style="2" customWidth="1"/>
    <col min="3" max="3" width="1.59765625" style="2" customWidth="1"/>
    <col min="4" max="6" width="12.19921875" style="2" customWidth="1"/>
    <col min="7" max="7" width="2.69921875" style="2" customWidth="1"/>
    <col min="8" max="8" width="11.09765625" style="2" customWidth="1"/>
    <col min="9" max="9" width="1.59765625" style="2" customWidth="1"/>
    <col min="10" max="12" width="12.09765625" style="2" customWidth="1"/>
    <col min="13" max="16384" width="11.3984375" style="2" customWidth="1"/>
  </cols>
  <sheetData>
    <row r="1" spans="1:12" ht="26.25" customHeight="1">
      <c r="A1" s="281" t="s">
        <v>139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16.5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21" customHeight="1" thickBot="1">
      <c r="A3" s="51"/>
      <c r="L3" s="83" t="s">
        <v>0</v>
      </c>
    </row>
    <row r="4" spans="1:12" ht="18" customHeight="1">
      <c r="A4" s="317" t="s">
        <v>368</v>
      </c>
      <c r="B4" s="317"/>
      <c r="C4" s="318"/>
      <c r="D4" s="282" t="s">
        <v>90</v>
      </c>
      <c r="E4" s="283"/>
      <c r="F4" s="53" t="s">
        <v>140</v>
      </c>
      <c r="G4" s="317" t="s">
        <v>368</v>
      </c>
      <c r="H4" s="317"/>
      <c r="I4" s="318"/>
      <c r="J4" s="282" t="str">
        <f>D4</f>
        <v>平成17年度</v>
      </c>
      <c r="K4" s="283"/>
      <c r="L4" s="54" t="str">
        <f>F4</f>
        <v>18年 度</v>
      </c>
    </row>
    <row r="5" spans="1:12" ht="18" customHeight="1">
      <c r="A5" s="319"/>
      <c r="B5" s="319"/>
      <c r="C5" s="320"/>
      <c r="D5" s="55" t="s">
        <v>36</v>
      </c>
      <c r="E5" s="308" t="s">
        <v>37</v>
      </c>
      <c r="F5" s="56" t="s">
        <v>36</v>
      </c>
      <c r="G5" s="319"/>
      <c r="H5" s="319"/>
      <c r="I5" s="320"/>
      <c r="J5" s="55" t="s">
        <v>36</v>
      </c>
      <c r="K5" s="308" t="s">
        <v>37</v>
      </c>
      <c r="L5" s="57" t="s">
        <v>36</v>
      </c>
    </row>
    <row r="6" spans="1:12" ht="18" customHeight="1">
      <c r="A6" s="321"/>
      <c r="B6" s="321"/>
      <c r="C6" s="322"/>
      <c r="D6" s="58" t="s">
        <v>38</v>
      </c>
      <c r="E6" s="309"/>
      <c r="F6" s="58" t="s">
        <v>38</v>
      </c>
      <c r="G6" s="321"/>
      <c r="H6" s="321"/>
      <c r="I6" s="322"/>
      <c r="J6" s="58" t="s">
        <v>38</v>
      </c>
      <c r="K6" s="309"/>
      <c r="L6" s="59" t="s">
        <v>38</v>
      </c>
    </row>
    <row r="7" spans="1:12" ht="24" customHeight="1">
      <c r="A7" s="316" t="s">
        <v>39</v>
      </c>
      <c r="B7" s="316"/>
      <c r="C7" s="84"/>
      <c r="D7" s="60">
        <f>D9+D12+D20+D25+D30+D33+D38+J9+J17+J20+J29+J33+J36</f>
        <v>102589000</v>
      </c>
      <c r="E7" s="60">
        <f>E9+E12+E20+E25+E30+E33+E38+K9+K17+K20+K33+K29</f>
        <v>117735431</v>
      </c>
      <c r="F7" s="61">
        <f>F9+F12+F20+F25+F30+F33+F38+L9+L17+L20+L33+L36+L29</f>
        <v>129532000</v>
      </c>
      <c r="G7" s="64"/>
      <c r="H7" s="64"/>
      <c r="I7" s="65"/>
      <c r="J7" s="85"/>
      <c r="K7" s="86"/>
      <c r="L7" s="86"/>
    </row>
    <row r="8" spans="1:12" ht="9" customHeight="1">
      <c r="A8" s="87"/>
      <c r="B8" s="87"/>
      <c r="C8" s="88"/>
      <c r="D8" s="64"/>
      <c r="E8" s="64"/>
      <c r="F8" s="65"/>
      <c r="G8" s="64"/>
      <c r="H8" s="64"/>
      <c r="I8" s="65"/>
      <c r="J8" s="89"/>
      <c r="K8" s="40"/>
      <c r="L8" s="40"/>
    </row>
    <row r="9" spans="1:12" ht="24" customHeight="1">
      <c r="A9" s="314" t="s">
        <v>100</v>
      </c>
      <c r="B9" s="314"/>
      <c r="C9" s="88"/>
      <c r="D9" s="67">
        <f>SUM(D10)</f>
        <v>674743</v>
      </c>
      <c r="E9" s="67">
        <f>SUM(E10)</f>
        <v>678131</v>
      </c>
      <c r="F9" s="72">
        <f>SUM(F10)</f>
        <v>821458</v>
      </c>
      <c r="G9" s="292" t="s">
        <v>101</v>
      </c>
      <c r="H9" s="292"/>
      <c r="I9" s="65"/>
      <c r="J9" s="67">
        <f>SUM(J10:J15)</f>
        <v>13131883</v>
      </c>
      <c r="K9" s="67">
        <f>SUM(K10:K15)</f>
        <v>14161831</v>
      </c>
      <c r="L9" s="67">
        <f>SUM(L10:L15)</f>
        <v>15924283</v>
      </c>
    </row>
    <row r="10" spans="1:12" ht="24" customHeight="1">
      <c r="A10" s="87"/>
      <c r="B10" s="87" t="s">
        <v>100</v>
      </c>
      <c r="C10" s="88"/>
      <c r="D10" s="24">
        <v>674743</v>
      </c>
      <c r="E10" s="24">
        <v>678131</v>
      </c>
      <c r="F10" s="68">
        <v>821458</v>
      </c>
      <c r="G10" s="21"/>
      <c r="H10" s="21" t="s">
        <v>102</v>
      </c>
      <c r="I10" s="65"/>
      <c r="J10" s="24">
        <v>511880</v>
      </c>
      <c r="K10" s="24">
        <v>511655</v>
      </c>
      <c r="L10" s="24">
        <v>498791</v>
      </c>
    </row>
    <row r="11" spans="1:12" ht="24" customHeight="1">
      <c r="A11" s="87"/>
      <c r="B11" s="87"/>
      <c r="C11" s="88"/>
      <c r="D11" s="67"/>
      <c r="E11" s="67"/>
      <c r="F11" s="72"/>
      <c r="G11" s="21"/>
      <c r="H11" s="30" t="s">
        <v>370</v>
      </c>
      <c r="I11" s="65"/>
      <c r="J11" s="24">
        <v>1704132</v>
      </c>
      <c r="K11" s="24">
        <v>2491341</v>
      </c>
      <c r="L11" s="24">
        <v>2862035</v>
      </c>
    </row>
    <row r="12" spans="1:12" ht="24" customHeight="1">
      <c r="A12" s="314" t="s">
        <v>103</v>
      </c>
      <c r="B12" s="314"/>
      <c r="C12" s="88"/>
      <c r="D12" s="67">
        <f>SUM(D13:D18)</f>
        <v>10839187</v>
      </c>
      <c r="E12" s="67">
        <f>SUM(E13:E18)</f>
        <v>17753454</v>
      </c>
      <c r="F12" s="72">
        <f>SUM(F13:F18)</f>
        <v>14109986</v>
      </c>
      <c r="G12" s="21"/>
      <c r="H12" s="21" t="s">
        <v>104</v>
      </c>
      <c r="I12" s="65"/>
      <c r="J12" s="24">
        <v>212310</v>
      </c>
      <c r="K12" s="24">
        <v>333867</v>
      </c>
      <c r="L12" s="24">
        <v>348883</v>
      </c>
    </row>
    <row r="13" spans="1:12" ht="24" customHeight="1">
      <c r="A13" s="87"/>
      <c r="B13" s="87" t="s">
        <v>105</v>
      </c>
      <c r="C13" s="88"/>
      <c r="D13" s="24">
        <v>8984218</v>
      </c>
      <c r="E13" s="24">
        <v>15773090</v>
      </c>
      <c r="F13" s="68">
        <v>11880338</v>
      </c>
      <c r="G13" s="21"/>
      <c r="H13" s="21" t="s">
        <v>106</v>
      </c>
      <c r="I13" s="65"/>
      <c r="J13" s="24">
        <v>360715</v>
      </c>
      <c r="K13" s="24">
        <v>541709</v>
      </c>
      <c r="L13" s="24">
        <v>376618</v>
      </c>
    </row>
    <row r="14" spans="1:12" ht="24" customHeight="1">
      <c r="A14" s="87"/>
      <c r="B14" s="87" t="s">
        <v>107</v>
      </c>
      <c r="C14" s="88"/>
      <c r="D14" s="24">
        <v>909932</v>
      </c>
      <c r="E14" s="24">
        <v>929385</v>
      </c>
      <c r="F14" s="68">
        <v>1122151</v>
      </c>
      <c r="G14" s="21"/>
      <c r="H14" s="21" t="s">
        <v>108</v>
      </c>
      <c r="I14" s="65"/>
      <c r="J14" s="24">
        <v>9318960</v>
      </c>
      <c r="K14" s="24">
        <v>9169391</v>
      </c>
      <c r="L14" s="24">
        <v>10424038</v>
      </c>
    </row>
    <row r="15" spans="1:12" ht="24" customHeight="1">
      <c r="A15" s="87"/>
      <c r="B15" s="264" t="s">
        <v>369</v>
      </c>
      <c r="C15" s="88"/>
      <c r="D15" s="24">
        <v>582998</v>
      </c>
      <c r="E15" s="24">
        <v>561996</v>
      </c>
      <c r="F15" s="68">
        <v>658468</v>
      </c>
      <c r="G15" s="21"/>
      <c r="H15" s="21" t="s">
        <v>109</v>
      </c>
      <c r="I15" s="65"/>
      <c r="J15" s="24">
        <v>1023886</v>
      </c>
      <c r="K15" s="24">
        <v>1113868</v>
      </c>
      <c r="L15" s="24">
        <v>1413918</v>
      </c>
    </row>
    <row r="16" spans="1:12" ht="24" customHeight="1">
      <c r="A16" s="87"/>
      <c r="B16" s="87" t="s">
        <v>110</v>
      </c>
      <c r="C16" s="88"/>
      <c r="D16" s="24">
        <v>81130</v>
      </c>
      <c r="E16" s="24">
        <v>209483</v>
      </c>
      <c r="F16" s="68">
        <v>290265</v>
      </c>
      <c r="G16" s="21"/>
      <c r="H16" s="21"/>
      <c r="I16" s="65"/>
      <c r="J16" s="67"/>
      <c r="K16" s="67"/>
      <c r="L16" s="67"/>
    </row>
    <row r="17" spans="1:12" ht="24" customHeight="1">
      <c r="A17" s="87"/>
      <c r="B17" s="87" t="s">
        <v>111</v>
      </c>
      <c r="C17" s="88"/>
      <c r="D17" s="24">
        <v>192471</v>
      </c>
      <c r="E17" s="24">
        <v>193278</v>
      </c>
      <c r="F17" s="68">
        <v>65167</v>
      </c>
      <c r="G17" s="292" t="s">
        <v>112</v>
      </c>
      <c r="H17" s="292"/>
      <c r="I17" s="65"/>
      <c r="J17" s="67">
        <f>SUM(J18)</f>
        <v>3919954</v>
      </c>
      <c r="K17" s="67">
        <f>SUM(K18)</f>
        <v>5161180</v>
      </c>
      <c r="L17" s="67">
        <f>SUM(L18)</f>
        <v>5846743</v>
      </c>
    </row>
    <row r="18" spans="1:12" ht="24" customHeight="1">
      <c r="A18" s="87"/>
      <c r="B18" s="87" t="s">
        <v>113</v>
      </c>
      <c r="C18" s="88"/>
      <c r="D18" s="24">
        <v>88438</v>
      </c>
      <c r="E18" s="24">
        <v>86222</v>
      </c>
      <c r="F18" s="68">
        <v>93597</v>
      </c>
      <c r="G18" s="21"/>
      <c r="H18" s="21" t="s">
        <v>112</v>
      </c>
      <c r="I18" s="65"/>
      <c r="J18" s="24">
        <v>3919954</v>
      </c>
      <c r="K18" s="24">
        <v>5161180</v>
      </c>
      <c r="L18" s="24">
        <v>5846743</v>
      </c>
    </row>
    <row r="19" spans="1:12" ht="24" customHeight="1">
      <c r="A19" s="87"/>
      <c r="B19" s="87"/>
      <c r="C19" s="88"/>
      <c r="D19" s="67"/>
      <c r="E19" s="67"/>
      <c r="F19" s="72"/>
      <c r="G19" s="21"/>
      <c r="H19" s="21"/>
      <c r="I19" s="65"/>
      <c r="J19" s="67"/>
      <c r="K19" s="67"/>
      <c r="L19" s="67"/>
    </row>
    <row r="20" spans="1:12" ht="24" customHeight="1">
      <c r="A20" s="314" t="s">
        <v>114</v>
      </c>
      <c r="B20" s="314"/>
      <c r="C20" s="88"/>
      <c r="D20" s="67">
        <f>SUM(D21:D23)</f>
        <v>35457183</v>
      </c>
      <c r="E20" s="67">
        <f>SUM(E21:E23)</f>
        <v>36050711</v>
      </c>
      <c r="F20" s="72">
        <f>SUM(F21:F23)</f>
        <v>43989572</v>
      </c>
      <c r="G20" s="292" t="s">
        <v>115</v>
      </c>
      <c r="H20" s="292"/>
      <c r="I20" s="65"/>
      <c r="J20" s="67">
        <f>SUM(J21:J27)</f>
        <v>10134726</v>
      </c>
      <c r="K20" s="67">
        <f>SUM(K21:K27)</f>
        <v>11089642</v>
      </c>
      <c r="L20" s="67">
        <f>SUM(L21:L27)</f>
        <v>12990918</v>
      </c>
    </row>
    <row r="21" spans="1:12" ht="24" customHeight="1">
      <c r="A21" s="87"/>
      <c r="B21" s="87" t="s">
        <v>116</v>
      </c>
      <c r="C21" s="88"/>
      <c r="D21" s="24">
        <v>14930893</v>
      </c>
      <c r="E21" s="24">
        <v>15129243</v>
      </c>
      <c r="F21" s="68">
        <v>18981965</v>
      </c>
      <c r="G21" s="21"/>
      <c r="H21" s="21" t="s">
        <v>117</v>
      </c>
      <c r="I21" s="65"/>
      <c r="J21" s="24">
        <v>584844</v>
      </c>
      <c r="K21" s="24">
        <v>763117</v>
      </c>
      <c r="L21" s="24">
        <v>825763</v>
      </c>
    </row>
    <row r="22" spans="1:12" ht="24" customHeight="1">
      <c r="A22" s="87"/>
      <c r="B22" s="87" t="s">
        <v>118</v>
      </c>
      <c r="C22" s="88"/>
      <c r="D22" s="24">
        <v>11165557</v>
      </c>
      <c r="E22" s="24">
        <v>11770647</v>
      </c>
      <c r="F22" s="68">
        <v>15111213</v>
      </c>
      <c r="G22" s="21"/>
      <c r="H22" s="21" t="s">
        <v>119</v>
      </c>
      <c r="I22" s="65"/>
      <c r="J22" s="24">
        <v>3018202</v>
      </c>
      <c r="K22" s="24">
        <v>3345711</v>
      </c>
      <c r="L22" s="24">
        <v>3680183</v>
      </c>
    </row>
    <row r="23" spans="1:12" ht="24" customHeight="1">
      <c r="A23" s="87"/>
      <c r="B23" s="87" t="s">
        <v>120</v>
      </c>
      <c r="C23" s="88"/>
      <c r="D23" s="24">
        <v>9360733</v>
      </c>
      <c r="E23" s="24">
        <v>9150821</v>
      </c>
      <c r="F23" s="68">
        <v>9896394</v>
      </c>
      <c r="G23" s="21"/>
      <c r="H23" s="21" t="s">
        <v>121</v>
      </c>
      <c r="I23" s="65"/>
      <c r="J23" s="24">
        <v>964743</v>
      </c>
      <c r="K23" s="24">
        <v>1135579</v>
      </c>
      <c r="L23" s="24">
        <v>1225082</v>
      </c>
    </row>
    <row r="24" spans="1:12" ht="24" customHeight="1">
      <c r="A24" s="87"/>
      <c r="B24" s="87"/>
      <c r="C24" s="88"/>
      <c r="D24" s="67"/>
      <c r="E24" s="67"/>
      <c r="F24" s="72"/>
      <c r="G24" s="21"/>
      <c r="H24" s="21" t="s">
        <v>122</v>
      </c>
      <c r="I24" s="65"/>
      <c r="J24" s="24">
        <v>762580</v>
      </c>
      <c r="K24" s="24">
        <v>746288</v>
      </c>
      <c r="L24" s="24">
        <v>730295</v>
      </c>
    </row>
    <row r="25" spans="1:12" ht="24" customHeight="1">
      <c r="A25" s="314" t="s">
        <v>123</v>
      </c>
      <c r="B25" s="314"/>
      <c r="C25" s="88"/>
      <c r="D25" s="67">
        <f>SUM(D26:D28)</f>
        <v>10648856</v>
      </c>
      <c r="E25" s="67">
        <f>SUM(E26:E28)</f>
        <v>11845641</v>
      </c>
      <c r="F25" s="72">
        <f>SUM(F26:F28)</f>
        <v>13068424</v>
      </c>
      <c r="G25" s="21"/>
      <c r="H25" s="21" t="s">
        <v>124</v>
      </c>
      <c r="I25" s="65"/>
      <c r="J25" s="24">
        <v>1047130</v>
      </c>
      <c r="K25" s="24">
        <v>1073691</v>
      </c>
      <c r="L25" s="24">
        <v>1548235</v>
      </c>
    </row>
    <row r="26" spans="1:12" ht="24" customHeight="1">
      <c r="A26" s="87"/>
      <c r="B26" s="87" t="s">
        <v>125</v>
      </c>
      <c r="C26" s="88"/>
      <c r="D26" s="24">
        <v>2399041</v>
      </c>
      <c r="E26" s="24">
        <v>2613276</v>
      </c>
      <c r="F26" s="68">
        <v>3012599</v>
      </c>
      <c r="G26" s="21"/>
      <c r="H26" s="21" t="s">
        <v>126</v>
      </c>
      <c r="I26" s="65"/>
      <c r="J26" s="24">
        <v>3041692</v>
      </c>
      <c r="K26" s="24">
        <v>3174763</v>
      </c>
      <c r="L26" s="24">
        <v>3555819</v>
      </c>
    </row>
    <row r="27" spans="1:12" ht="24" customHeight="1">
      <c r="A27" s="87"/>
      <c r="B27" s="87" t="s">
        <v>127</v>
      </c>
      <c r="C27" s="88"/>
      <c r="D27" s="24">
        <v>2930846</v>
      </c>
      <c r="E27" s="29">
        <v>2942518</v>
      </c>
      <c r="F27" s="68">
        <v>3502669</v>
      </c>
      <c r="G27" s="21"/>
      <c r="H27" s="21" t="s">
        <v>128</v>
      </c>
      <c r="I27" s="65"/>
      <c r="J27" s="24">
        <v>715535</v>
      </c>
      <c r="K27" s="24">
        <v>850493</v>
      </c>
      <c r="L27" s="24">
        <v>1425541</v>
      </c>
    </row>
    <row r="28" spans="1:12" ht="24" customHeight="1">
      <c r="A28" s="87"/>
      <c r="B28" s="87" t="s">
        <v>129</v>
      </c>
      <c r="C28" s="88"/>
      <c r="D28" s="24">
        <v>5318969</v>
      </c>
      <c r="E28" s="24">
        <v>6289847</v>
      </c>
      <c r="F28" s="68">
        <v>6553156</v>
      </c>
      <c r="G28" s="21"/>
      <c r="H28" s="21"/>
      <c r="I28" s="65"/>
      <c r="J28" s="67"/>
      <c r="K28" s="67"/>
      <c r="L28" s="67"/>
    </row>
    <row r="29" spans="1:12" ht="24" customHeight="1">
      <c r="A29" s="87"/>
      <c r="B29" s="87"/>
      <c r="C29" s="88"/>
      <c r="D29" s="67"/>
      <c r="E29" s="67"/>
      <c r="F29" s="72"/>
      <c r="G29" s="292" t="s">
        <v>141</v>
      </c>
      <c r="H29" s="315"/>
      <c r="I29" s="65"/>
      <c r="J29" s="70">
        <f>SUM(J30:J31)</f>
        <v>38000</v>
      </c>
      <c r="K29" s="67">
        <f>SUM(K30:K31)</f>
        <v>392745</v>
      </c>
      <c r="L29" s="67">
        <f>SUM(L30:L31)</f>
        <v>4733</v>
      </c>
    </row>
    <row r="30" spans="1:12" ht="24" customHeight="1">
      <c r="A30" s="314" t="s">
        <v>130</v>
      </c>
      <c r="B30" s="314"/>
      <c r="C30" s="88"/>
      <c r="D30" s="67">
        <f>SUM(D31)</f>
        <v>312758</v>
      </c>
      <c r="E30" s="67">
        <f>SUM(E31)</f>
        <v>307302</v>
      </c>
      <c r="F30" s="72">
        <f>SUM(F31)</f>
        <v>326386</v>
      </c>
      <c r="G30" s="21"/>
      <c r="H30" s="247" t="s">
        <v>366</v>
      </c>
      <c r="I30" s="65"/>
      <c r="J30" s="70" t="s">
        <v>93</v>
      </c>
      <c r="K30" s="70">
        <v>39949</v>
      </c>
      <c r="L30" s="70">
        <v>4733</v>
      </c>
    </row>
    <row r="31" spans="1:12" ht="24" customHeight="1">
      <c r="A31" s="87"/>
      <c r="B31" s="87" t="s">
        <v>131</v>
      </c>
      <c r="C31" s="88"/>
      <c r="D31" s="24">
        <v>312758</v>
      </c>
      <c r="E31" s="24">
        <v>307302</v>
      </c>
      <c r="F31" s="68">
        <v>326386</v>
      </c>
      <c r="G31" s="64"/>
      <c r="H31" s="30" t="s">
        <v>367</v>
      </c>
      <c r="I31" s="65"/>
      <c r="J31" s="70">
        <v>38000</v>
      </c>
      <c r="K31" s="70">
        <v>352796</v>
      </c>
      <c r="L31" s="70" t="s">
        <v>93</v>
      </c>
    </row>
    <row r="32" spans="1:12" ht="24" customHeight="1">
      <c r="A32" s="87"/>
      <c r="C32" s="88"/>
      <c r="E32" s="50"/>
      <c r="F32" s="91"/>
      <c r="G32" s="292"/>
      <c r="H32" s="292"/>
      <c r="I32" s="65"/>
      <c r="J32" s="67"/>
      <c r="K32" s="67"/>
      <c r="L32" s="67"/>
    </row>
    <row r="33" spans="1:12" ht="24" customHeight="1">
      <c r="A33" s="314" t="s">
        <v>132</v>
      </c>
      <c r="B33" s="314"/>
      <c r="C33" s="88"/>
      <c r="D33" s="67">
        <f>SUM(D34:D36)</f>
        <v>1581888</v>
      </c>
      <c r="E33" s="67">
        <f>SUM(E34:E36)</f>
        <v>2547408</v>
      </c>
      <c r="F33" s="72">
        <f>SUM(F34:F36)</f>
        <v>2200625</v>
      </c>
      <c r="G33" s="292" t="s">
        <v>133</v>
      </c>
      <c r="H33" s="315"/>
      <c r="I33" s="65"/>
      <c r="J33" s="67">
        <f>SUM(J34)</f>
        <v>14449628</v>
      </c>
      <c r="K33" s="67">
        <f>SUM(K34)</f>
        <v>16570124</v>
      </c>
      <c r="L33" s="67">
        <f>SUM(L34)</f>
        <v>18714675</v>
      </c>
    </row>
    <row r="34" spans="2:12" ht="24" customHeight="1">
      <c r="B34" s="87" t="s">
        <v>134</v>
      </c>
      <c r="C34" s="88"/>
      <c r="D34" s="24">
        <v>1439643</v>
      </c>
      <c r="E34" s="24">
        <v>2214765</v>
      </c>
      <c r="F34" s="68">
        <v>1965680</v>
      </c>
      <c r="G34" s="21"/>
      <c r="H34" s="21" t="s">
        <v>133</v>
      </c>
      <c r="I34" s="65"/>
      <c r="J34" s="24">
        <v>14449628</v>
      </c>
      <c r="K34" s="70">
        <v>16570124</v>
      </c>
      <c r="L34" s="67">
        <v>18714675</v>
      </c>
    </row>
    <row r="35" spans="1:12" ht="24" customHeight="1">
      <c r="A35" s="87"/>
      <c r="B35" s="87" t="s">
        <v>135</v>
      </c>
      <c r="C35" s="88"/>
      <c r="D35" s="24">
        <v>33783</v>
      </c>
      <c r="E35" s="24">
        <v>250013</v>
      </c>
      <c r="F35" s="68">
        <v>120232</v>
      </c>
      <c r="G35" s="21"/>
      <c r="H35" s="21"/>
      <c r="I35" s="65"/>
      <c r="J35" s="71"/>
      <c r="K35" s="263"/>
      <c r="L35" s="67"/>
    </row>
    <row r="36" spans="1:12" ht="24" customHeight="1">
      <c r="A36" s="87"/>
      <c r="B36" s="87" t="s">
        <v>136</v>
      </c>
      <c r="C36" s="88"/>
      <c r="D36" s="24">
        <v>108462</v>
      </c>
      <c r="E36" s="24">
        <v>82630</v>
      </c>
      <c r="F36" s="68">
        <v>114713</v>
      </c>
      <c r="G36" s="292" t="s">
        <v>137</v>
      </c>
      <c r="H36" s="292"/>
      <c r="I36" s="65"/>
      <c r="J36" s="67">
        <f>SUM(J37)</f>
        <v>100000</v>
      </c>
      <c r="K36" s="70">
        <f>SUM(K37)</f>
        <v>0</v>
      </c>
      <c r="L36" s="67">
        <f>SUM(L37)</f>
        <v>100000</v>
      </c>
    </row>
    <row r="37" spans="1:12" ht="24" customHeight="1">
      <c r="A37" s="87"/>
      <c r="C37" s="88"/>
      <c r="E37" s="50"/>
      <c r="F37" s="91"/>
      <c r="H37" s="21" t="s">
        <v>137</v>
      </c>
      <c r="I37" s="65"/>
      <c r="J37" s="24">
        <v>100000</v>
      </c>
      <c r="K37" s="70" t="s">
        <v>93</v>
      </c>
      <c r="L37" s="67">
        <v>100000</v>
      </c>
    </row>
    <row r="38" spans="1:12" ht="24" customHeight="1">
      <c r="A38" s="314" t="s">
        <v>138</v>
      </c>
      <c r="B38" s="314"/>
      <c r="C38" s="88"/>
      <c r="D38" s="67">
        <f>SUM(D39)</f>
        <v>1300194</v>
      </c>
      <c r="E38" s="67">
        <f>SUM(E39)</f>
        <v>1177262</v>
      </c>
      <c r="F38" s="72">
        <f>SUM(F39)</f>
        <v>1434197</v>
      </c>
      <c r="H38" s="21"/>
      <c r="I38" s="65"/>
      <c r="J38" s="24"/>
      <c r="K38" s="70"/>
      <c r="L38" s="67"/>
    </row>
    <row r="39" spans="2:12" ht="24" customHeight="1">
      <c r="B39" s="87" t="s">
        <v>138</v>
      </c>
      <c r="C39" s="88"/>
      <c r="D39" s="24">
        <v>1300194</v>
      </c>
      <c r="E39" s="24">
        <v>1177262</v>
      </c>
      <c r="F39" s="68">
        <v>1434197</v>
      </c>
      <c r="H39" s="21"/>
      <c r="I39" s="65"/>
      <c r="J39" s="254"/>
      <c r="K39" s="260"/>
      <c r="L39" s="252"/>
    </row>
    <row r="40" spans="2:12" ht="9" customHeight="1" thickBot="1">
      <c r="B40" s="92"/>
      <c r="C40" s="93"/>
      <c r="D40" s="257"/>
      <c r="E40" s="258"/>
      <c r="F40" s="259"/>
      <c r="G40" s="31"/>
      <c r="H40" s="31"/>
      <c r="I40" s="94"/>
      <c r="J40" s="262"/>
      <c r="K40" s="258"/>
      <c r="L40" s="258"/>
    </row>
    <row r="41" ht="17.25">
      <c r="A41" s="95" t="s">
        <v>88</v>
      </c>
    </row>
  </sheetData>
  <mergeCells count="22">
    <mergeCell ref="G32:H32"/>
    <mergeCell ref="G33:H33"/>
    <mergeCell ref="A4:C6"/>
    <mergeCell ref="D4:E4"/>
    <mergeCell ref="G4:I6"/>
    <mergeCell ref="A9:B9"/>
    <mergeCell ref="G9:H9"/>
    <mergeCell ref="A12:B12"/>
    <mergeCell ref="J4:K4"/>
    <mergeCell ref="E5:E6"/>
    <mergeCell ref="K5:K6"/>
    <mergeCell ref="A7:B7"/>
    <mergeCell ref="G36:H36"/>
    <mergeCell ref="A1:L1"/>
    <mergeCell ref="A38:B38"/>
    <mergeCell ref="A30:B30"/>
    <mergeCell ref="G29:H29"/>
    <mergeCell ref="A33:B33"/>
    <mergeCell ref="G17:H17"/>
    <mergeCell ref="A20:B20"/>
    <mergeCell ref="G20:H20"/>
    <mergeCell ref="A25:B25"/>
  </mergeCells>
  <printOptions/>
  <pageMargins left="0.7086614173228347" right="0.5118110236220472" top="0.7086614173228347" bottom="0.3937007874015748" header="0.5118110236220472" footer="0.5118110236220472"/>
  <pageSetup horizontalDpi="400" verticalDpi="4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H29"/>
  <sheetViews>
    <sheetView showGridLines="0" zoomScaleSheetLayoutView="100" workbookViewId="0" topLeftCell="A1">
      <pane ySplit="4" topLeftCell="BM5" activePane="bottomLeft" state="frozen"/>
      <selection pane="topLeft" activeCell="A1" sqref="A1"/>
      <selection pane="bottomLeft" activeCell="B34" sqref="B34"/>
    </sheetView>
  </sheetViews>
  <sheetFormatPr defaultColWidth="8.796875" defaultRowHeight="14.25"/>
  <cols>
    <col min="1" max="1" width="2.8984375" style="2" customWidth="1"/>
    <col min="2" max="2" width="27.19921875" style="2" customWidth="1"/>
    <col min="3" max="3" width="1.390625" style="2" customWidth="1"/>
    <col min="4" max="5" width="15.59765625" style="2" customWidth="1"/>
    <col min="6" max="6" width="15.3984375" style="2" customWidth="1"/>
    <col min="7" max="7" width="15.59765625" style="2" customWidth="1"/>
    <col min="8" max="16384" width="11.3984375" style="2" customWidth="1"/>
  </cols>
  <sheetData>
    <row r="1" spans="1:7" ht="30.75" customHeight="1">
      <c r="A1" s="281" t="s">
        <v>166</v>
      </c>
      <c r="B1" s="281"/>
      <c r="C1" s="281"/>
      <c r="D1" s="281"/>
      <c r="E1" s="281"/>
      <c r="F1" s="281"/>
      <c r="G1" s="281"/>
    </row>
    <row r="3" spans="1:7" ht="14.25" thickBot="1">
      <c r="A3" s="3"/>
      <c r="B3" s="3"/>
      <c r="C3" s="3"/>
      <c r="D3" s="3"/>
      <c r="E3" s="3"/>
      <c r="F3" s="3"/>
      <c r="G3" s="3"/>
    </row>
    <row r="4" spans="1:7" ht="33" customHeight="1">
      <c r="A4" s="325" t="s">
        <v>142</v>
      </c>
      <c r="B4" s="325"/>
      <c r="C4" s="96"/>
      <c r="D4" s="97" t="s">
        <v>143</v>
      </c>
      <c r="E4" s="97" t="s">
        <v>144</v>
      </c>
      <c r="F4" s="97" t="s">
        <v>145</v>
      </c>
      <c r="G4" s="98" t="s">
        <v>146</v>
      </c>
    </row>
    <row r="5" spans="1:7" ht="27" customHeight="1">
      <c r="A5" s="99"/>
      <c r="B5" s="99"/>
      <c r="C5" s="99"/>
      <c r="D5" s="100" t="s">
        <v>147</v>
      </c>
      <c r="E5" s="101" t="s">
        <v>148</v>
      </c>
      <c r="F5" s="101" t="s">
        <v>149</v>
      </c>
      <c r="G5" s="101" t="s">
        <v>150</v>
      </c>
    </row>
    <row r="6" spans="1:7" ht="27" customHeight="1">
      <c r="A6" s="295" t="s">
        <v>167</v>
      </c>
      <c r="B6" s="295"/>
      <c r="C6" s="102"/>
      <c r="D6" s="66">
        <v>161473</v>
      </c>
      <c r="E6" s="103">
        <v>21804710</v>
      </c>
      <c r="F6" s="103">
        <v>824893558</v>
      </c>
      <c r="G6" s="67">
        <v>37831</v>
      </c>
    </row>
    <row r="7" spans="1:7" ht="27" customHeight="1">
      <c r="A7" s="323" t="s">
        <v>168</v>
      </c>
      <c r="B7" s="323"/>
      <c r="C7" s="102"/>
      <c r="D7" s="66">
        <v>161722</v>
      </c>
      <c r="E7" s="103">
        <v>22106578</v>
      </c>
      <c r="F7" s="103">
        <v>863562843</v>
      </c>
      <c r="G7" s="103">
        <v>39064</v>
      </c>
    </row>
    <row r="8" spans="1:8" s="105" customFormat="1" ht="27" customHeight="1">
      <c r="A8" s="323" t="s">
        <v>169</v>
      </c>
      <c r="B8" s="323"/>
      <c r="C8" s="102"/>
      <c r="D8" s="66">
        <v>161838</v>
      </c>
      <c r="E8" s="103">
        <v>22290911</v>
      </c>
      <c r="F8" s="103">
        <v>797637915</v>
      </c>
      <c r="G8" s="103">
        <v>35783</v>
      </c>
      <c r="H8" s="104"/>
    </row>
    <row r="9" spans="1:8" ht="27" customHeight="1">
      <c r="A9" s="314">
        <v>16</v>
      </c>
      <c r="B9" s="314"/>
      <c r="C9" s="102"/>
      <c r="D9" s="66">
        <v>162202</v>
      </c>
      <c r="E9" s="103">
        <v>22569570</v>
      </c>
      <c r="F9" s="103">
        <v>825666638</v>
      </c>
      <c r="G9" s="103">
        <v>36583.179830187284</v>
      </c>
      <c r="H9" s="20"/>
    </row>
    <row r="10" spans="1:8" s="105" customFormat="1" ht="27" customHeight="1">
      <c r="A10" s="324">
        <v>17</v>
      </c>
      <c r="B10" s="324"/>
      <c r="C10" s="107"/>
      <c r="D10" s="108">
        <f>D12+D25</f>
        <v>162535</v>
      </c>
      <c r="E10" s="109">
        <f>E12+E25</f>
        <v>22931950</v>
      </c>
      <c r="F10" s="109">
        <f>F12+F25</f>
        <v>863260759</v>
      </c>
      <c r="G10" s="109">
        <v>37644</v>
      </c>
      <c r="H10" s="104"/>
    </row>
    <row r="11" spans="1:7" ht="27" customHeight="1">
      <c r="A11" s="110"/>
      <c r="B11" s="110"/>
      <c r="C11" s="110"/>
      <c r="D11" s="108"/>
      <c r="E11" s="109"/>
      <c r="F11" s="109"/>
      <c r="G11" s="111"/>
    </row>
    <row r="12" spans="1:7" ht="27" customHeight="1">
      <c r="A12" s="324" t="s">
        <v>151</v>
      </c>
      <c r="B12" s="324"/>
      <c r="C12" s="106"/>
      <c r="D12" s="108">
        <f>SUM(D13:D23)</f>
        <v>114716</v>
      </c>
      <c r="E12" s="109">
        <f>SUM(E13:E23)</f>
        <v>9692909</v>
      </c>
      <c r="F12" s="109">
        <f>SUM(F13:F23)</f>
        <v>202957150</v>
      </c>
      <c r="G12" s="112">
        <v>20939</v>
      </c>
    </row>
    <row r="13" spans="1:7" ht="27" customHeight="1">
      <c r="A13" s="87"/>
      <c r="B13" s="87" t="s">
        <v>152</v>
      </c>
      <c r="C13" s="87"/>
      <c r="D13" s="73">
        <v>88972</v>
      </c>
      <c r="E13" s="24">
        <v>8024880</v>
      </c>
      <c r="F13" s="24">
        <v>185539662</v>
      </c>
      <c r="G13" s="24">
        <v>23121</v>
      </c>
    </row>
    <row r="14" spans="1:7" ht="27" customHeight="1">
      <c r="A14" s="87"/>
      <c r="B14" s="87" t="s">
        <v>153</v>
      </c>
      <c r="C14" s="87"/>
      <c r="D14" s="73">
        <v>1458</v>
      </c>
      <c r="E14" s="24">
        <v>227085</v>
      </c>
      <c r="F14" s="24">
        <v>5226644</v>
      </c>
      <c r="G14" s="24">
        <v>23016</v>
      </c>
    </row>
    <row r="15" spans="1:7" ht="27" customHeight="1">
      <c r="A15" s="87"/>
      <c r="B15" s="87" t="s">
        <v>154</v>
      </c>
      <c r="C15" s="87"/>
      <c r="D15" s="73">
        <v>4068</v>
      </c>
      <c r="E15" s="24">
        <v>400204</v>
      </c>
      <c r="F15" s="24">
        <v>4927834</v>
      </c>
      <c r="G15" s="24">
        <v>12313</v>
      </c>
    </row>
    <row r="16" spans="1:7" ht="27" customHeight="1">
      <c r="A16" s="87"/>
      <c r="B16" s="87" t="s">
        <v>155</v>
      </c>
      <c r="C16" s="87"/>
      <c r="D16" s="73">
        <v>109</v>
      </c>
      <c r="E16" s="24">
        <v>9672</v>
      </c>
      <c r="F16" s="24">
        <v>10726</v>
      </c>
      <c r="G16" s="24">
        <v>1109</v>
      </c>
    </row>
    <row r="17" spans="1:7" ht="27" customHeight="1">
      <c r="A17" s="87"/>
      <c r="B17" s="87" t="s">
        <v>156</v>
      </c>
      <c r="C17" s="87"/>
      <c r="D17" s="73">
        <v>84</v>
      </c>
      <c r="E17" s="24">
        <v>9650</v>
      </c>
      <c r="F17" s="24">
        <v>128304</v>
      </c>
      <c r="G17" s="24">
        <v>13296</v>
      </c>
    </row>
    <row r="18" spans="1:7" ht="27" customHeight="1">
      <c r="A18" s="87"/>
      <c r="B18" s="87" t="s">
        <v>157</v>
      </c>
      <c r="C18" s="87"/>
      <c r="D18" s="73">
        <v>1337</v>
      </c>
      <c r="E18" s="24">
        <v>100342</v>
      </c>
      <c r="F18" s="24">
        <v>2738580</v>
      </c>
      <c r="G18" s="24">
        <v>27292</v>
      </c>
    </row>
    <row r="19" spans="1:7" ht="27" customHeight="1">
      <c r="A19" s="87"/>
      <c r="B19" s="87" t="s">
        <v>158</v>
      </c>
      <c r="C19" s="87"/>
      <c r="D19" s="73">
        <v>53</v>
      </c>
      <c r="E19" s="24">
        <v>7228</v>
      </c>
      <c r="F19" s="24">
        <v>235264</v>
      </c>
      <c r="G19" s="24">
        <v>32549</v>
      </c>
    </row>
    <row r="20" spans="1:7" ht="27" customHeight="1">
      <c r="A20" s="87"/>
      <c r="B20" s="87" t="s">
        <v>159</v>
      </c>
      <c r="C20" s="87"/>
      <c r="D20" s="73">
        <v>13</v>
      </c>
      <c r="E20" s="24">
        <v>1351</v>
      </c>
      <c r="F20" s="24">
        <v>5862</v>
      </c>
      <c r="G20" s="24">
        <v>4339</v>
      </c>
    </row>
    <row r="21" spans="1:7" ht="27" customHeight="1">
      <c r="A21" s="87"/>
      <c r="B21" s="87" t="s">
        <v>160</v>
      </c>
      <c r="C21" s="87"/>
      <c r="D21" s="73">
        <v>1290</v>
      </c>
      <c r="E21" s="24">
        <v>128250</v>
      </c>
      <c r="F21" s="24">
        <v>625628</v>
      </c>
      <c r="G21" s="24">
        <v>4878</v>
      </c>
    </row>
    <row r="22" spans="1:7" ht="27" customHeight="1">
      <c r="A22" s="87"/>
      <c r="B22" s="87" t="s">
        <v>161</v>
      </c>
      <c r="C22" s="87"/>
      <c r="D22" s="73">
        <v>50</v>
      </c>
      <c r="E22" s="24">
        <v>1972</v>
      </c>
      <c r="F22" s="24">
        <v>8267</v>
      </c>
      <c r="G22" s="24">
        <v>4192</v>
      </c>
    </row>
    <row r="23" spans="1:7" ht="27" customHeight="1">
      <c r="A23" s="87"/>
      <c r="B23" s="87" t="s">
        <v>162</v>
      </c>
      <c r="C23" s="87"/>
      <c r="D23" s="73">
        <v>17282</v>
      </c>
      <c r="E23" s="24">
        <v>782275</v>
      </c>
      <c r="F23" s="24">
        <v>3510379</v>
      </c>
      <c r="G23" s="24">
        <v>4487</v>
      </c>
    </row>
    <row r="24" spans="1:7" ht="27" customHeight="1">
      <c r="A24" s="87"/>
      <c r="B24" s="87"/>
      <c r="C24" s="87"/>
      <c r="D24" s="113"/>
      <c r="E24" s="114"/>
      <c r="F24" s="114"/>
      <c r="G24" s="114"/>
    </row>
    <row r="25" spans="1:7" ht="27" customHeight="1">
      <c r="A25" s="324" t="s">
        <v>163</v>
      </c>
      <c r="B25" s="324"/>
      <c r="C25" s="106"/>
      <c r="D25" s="115">
        <f>SUM(D26:D27)</f>
        <v>47819</v>
      </c>
      <c r="E25" s="111">
        <f>SUM(E26:E27)</f>
        <v>13239041</v>
      </c>
      <c r="F25" s="111">
        <f>SUM(F26:F27)</f>
        <v>660303609</v>
      </c>
      <c r="G25" s="112">
        <v>49875</v>
      </c>
    </row>
    <row r="26" spans="1:7" ht="27" customHeight="1">
      <c r="A26" s="87"/>
      <c r="B26" s="87" t="s">
        <v>164</v>
      </c>
      <c r="C26" s="87"/>
      <c r="D26" s="116">
        <v>23136</v>
      </c>
      <c r="E26" s="117">
        <v>5717281</v>
      </c>
      <c r="F26" s="117">
        <v>308217585</v>
      </c>
      <c r="G26" s="117">
        <v>53910</v>
      </c>
    </row>
    <row r="27" spans="1:7" ht="27" customHeight="1" thickBot="1">
      <c r="A27" s="92"/>
      <c r="B27" s="92" t="s">
        <v>165</v>
      </c>
      <c r="C27" s="92"/>
      <c r="D27" s="118">
        <v>24683</v>
      </c>
      <c r="E27" s="119">
        <v>7521760</v>
      </c>
      <c r="F27" s="119">
        <v>352086024</v>
      </c>
      <c r="G27" s="34">
        <v>46809</v>
      </c>
    </row>
    <row r="28" spans="1:7" ht="21" customHeight="1">
      <c r="A28" s="120" t="s">
        <v>170</v>
      </c>
      <c r="B28" s="47"/>
      <c r="C28" s="47"/>
      <c r="D28" s="48"/>
      <c r="E28" s="48"/>
      <c r="F28" s="48"/>
      <c r="G28" s="48"/>
    </row>
    <row r="29" spans="4:6" ht="13.5">
      <c r="D29" s="121"/>
      <c r="E29" s="121"/>
      <c r="F29" s="121"/>
    </row>
  </sheetData>
  <mergeCells count="9">
    <mergeCell ref="A25:B25"/>
    <mergeCell ref="A4:B4"/>
    <mergeCell ref="A6:B6"/>
    <mergeCell ref="A9:B9"/>
    <mergeCell ref="A10:B10"/>
    <mergeCell ref="A1:G1"/>
    <mergeCell ref="A7:B7"/>
    <mergeCell ref="A8:B8"/>
    <mergeCell ref="A12:B12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H28"/>
  <sheetViews>
    <sheetView showGridLines="0" zoomScaleSheetLayoutView="100" workbookViewId="0" topLeftCell="A1">
      <selection activeCell="B16" sqref="B16"/>
    </sheetView>
  </sheetViews>
  <sheetFormatPr defaultColWidth="8.796875" defaultRowHeight="14.25"/>
  <cols>
    <col min="1" max="1" width="2.69921875" style="2" customWidth="1"/>
    <col min="2" max="2" width="22.59765625" style="2" customWidth="1"/>
    <col min="3" max="3" width="0.8984375" style="2" customWidth="1"/>
    <col min="4" max="8" width="13.59765625" style="2" customWidth="1"/>
    <col min="9" max="16384" width="11.3984375" style="2" customWidth="1"/>
  </cols>
  <sheetData>
    <row r="1" spans="1:8" ht="21">
      <c r="A1" s="281" t="s">
        <v>185</v>
      </c>
      <c r="B1" s="281"/>
      <c r="C1" s="281"/>
      <c r="D1" s="281"/>
      <c r="E1" s="281"/>
      <c r="F1" s="281"/>
      <c r="G1" s="281"/>
      <c r="H1" s="281"/>
    </row>
    <row r="2" ht="17.25">
      <c r="A2" s="123"/>
    </row>
    <row r="3" spans="1:8" ht="14.25" thickBot="1">
      <c r="A3" s="3"/>
      <c r="B3" s="3"/>
      <c r="C3" s="3"/>
      <c r="D3" s="3"/>
      <c r="E3" s="3"/>
      <c r="F3" s="3"/>
      <c r="G3" s="3"/>
      <c r="H3" s="124" t="s">
        <v>0</v>
      </c>
    </row>
    <row r="4" spans="1:8" ht="13.5">
      <c r="A4" s="293" t="s">
        <v>172</v>
      </c>
      <c r="B4" s="293"/>
      <c r="C4" s="294"/>
      <c r="D4" s="327" t="s">
        <v>173</v>
      </c>
      <c r="E4" s="327" t="s">
        <v>174</v>
      </c>
      <c r="F4" s="338" t="s">
        <v>175</v>
      </c>
      <c r="G4" s="294"/>
      <c r="H4" s="332" t="s">
        <v>186</v>
      </c>
    </row>
    <row r="5" spans="1:8" ht="13.5">
      <c r="A5" s="295"/>
      <c r="B5" s="295"/>
      <c r="C5" s="296"/>
      <c r="D5" s="328"/>
      <c r="E5" s="328"/>
      <c r="F5" s="339"/>
      <c r="G5" s="298"/>
      <c r="H5" s="333"/>
    </row>
    <row r="6" spans="1:8" ht="24" customHeight="1">
      <c r="A6" s="295"/>
      <c r="B6" s="295"/>
      <c r="C6" s="296"/>
      <c r="D6" s="328"/>
      <c r="E6" s="328"/>
      <c r="F6" s="335" t="s">
        <v>176</v>
      </c>
      <c r="G6" s="337" t="s">
        <v>177</v>
      </c>
      <c r="H6" s="333"/>
    </row>
    <row r="7" spans="1:8" ht="24" customHeight="1">
      <c r="A7" s="297"/>
      <c r="B7" s="297"/>
      <c r="C7" s="298"/>
      <c r="D7" s="329"/>
      <c r="E7" s="329"/>
      <c r="F7" s="336"/>
      <c r="G7" s="329"/>
      <c r="H7" s="334"/>
    </row>
    <row r="8" spans="1:8" ht="12.75" customHeight="1">
      <c r="A8" s="9"/>
      <c r="B8" s="9"/>
      <c r="C8" s="10"/>
      <c r="D8" s="126"/>
      <c r="E8" s="9"/>
      <c r="F8" s="127"/>
      <c r="G8" s="9"/>
      <c r="H8" s="128"/>
    </row>
    <row r="9" spans="1:8" ht="21" customHeight="1">
      <c r="A9" s="295" t="s">
        <v>187</v>
      </c>
      <c r="B9" s="295"/>
      <c r="C9" s="129"/>
      <c r="D9" s="130">
        <v>257817736</v>
      </c>
      <c r="E9" s="131">
        <v>244660858</v>
      </c>
      <c r="F9" s="131">
        <v>14125216</v>
      </c>
      <c r="G9" s="131">
        <v>172820092</v>
      </c>
      <c r="H9" s="131">
        <v>65030911</v>
      </c>
    </row>
    <row r="10" spans="1:8" ht="21" customHeight="1">
      <c r="A10" s="323" t="s">
        <v>168</v>
      </c>
      <c r="B10" s="323"/>
      <c r="C10" s="129"/>
      <c r="D10" s="130">
        <v>241196914</v>
      </c>
      <c r="E10" s="131">
        <v>228547265</v>
      </c>
      <c r="F10" s="131">
        <v>10538859</v>
      </c>
      <c r="G10" s="131">
        <v>160772685</v>
      </c>
      <c r="H10" s="131">
        <v>64053122</v>
      </c>
    </row>
    <row r="11" spans="1:8" ht="21" customHeight="1">
      <c r="A11" s="323" t="s">
        <v>169</v>
      </c>
      <c r="B11" s="323"/>
      <c r="C11" s="129"/>
      <c r="D11" s="130">
        <v>225618815</v>
      </c>
      <c r="E11" s="131">
        <v>215592046</v>
      </c>
      <c r="F11" s="131">
        <v>7895295</v>
      </c>
      <c r="G11" s="131">
        <v>153847603</v>
      </c>
      <c r="H11" s="131">
        <v>59271348</v>
      </c>
    </row>
    <row r="12" spans="1:8" ht="21" customHeight="1">
      <c r="A12" s="323" t="s">
        <v>188</v>
      </c>
      <c r="B12" s="323"/>
      <c r="C12" s="129"/>
      <c r="D12" s="130">
        <v>212745863</v>
      </c>
      <c r="E12" s="131">
        <v>200704859</v>
      </c>
      <c r="F12" s="131">
        <v>6897029</v>
      </c>
      <c r="G12" s="131">
        <v>142512642</v>
      </c>
      <c r="H12" s="131">
        <v>56953437</v>
      </c>
    </row>
    <row r="13" spans="1:8" ht="21" customHeight="1">
      <c r="A13" s="331" t="s">
        <v>189</v>
      </c>
      <c r="B13" s="331"/>
      <c r="C13" s="129"/>
      <c r="D13" s="132">
        <f>SUM(D16:D24)</f>
        <v>206406973</v>
      </c>
      <c r="E13" s="133">
        <f>SUM(E16:E24)</f>
        <v>194594009</v>
      </c>
      <c r="F13" s="133">
        <f>SUM(F16:F24)</f>
        <v>5707313</v>
      </c>
      <c r="G13" s="133">
        <f>SUM(G16:G24)</f>
        <v>137495221</v>
      </c>
      <c r="H13" s="133">
        <v>56906405</v>
      </c>
    </row>
    <row r="14" spans="1:8" ht="14.25" customHeight="1">
      <c r="A14" s="110"/>
      <c r="B14" s="110"/>
      <c r="C14" s="88"/>
      <c r="D14" s="66"/>
      <c r="E14" s="64"/>
      <c r="F14" s="64"/>
      <c r="G14" s="64"/>
      <c r="H14" s="64"/>
    </row>
    <row r="15" spans="1:8" ht="17.25" customHeight="1">
      <c r="A15" s="330" t="s">
        <v>175</v>
      </c>
      <c r="B15" s="330"/>
      <c r="C15" s="88"/>
      <c r="D15" s="28"/>
      <c r="E15" s="29"/>
      <c r="F15" s="29"/>
      <c r="G15" s="29"/>
      <c r="H15" s="29"/>
    </row>
    <row r="16" spans="1:8" ht="17.25" customHeight="1">
      <c r="A16" s="134"/>
      <c r="B16" s="134" t="s">
        <v>178</v>
      </c>
      <c r="C16" s="88"/>
      <c r="D16" s="28">
        <v>32303614</v>
      </c>
      <c r="E16" s="29">
        <v>31910349</v>
      </c>
      <c r="F16" s="29">
        <v>381488</v>
      </c>
      <c r="G16" s="29">
        <v>31528861</v>
      </c>
      <c r="H16" s="29" t="s">
        <v>190</v>
      </c>
    </row>
    <row r="17" spans="1:8" ht="17.25" customHeight="1">
      <c r="A17" s="134"/>
      <c r="B17" s="134" t="s">
        <v>179</v>
      </c>
      <c r="C17" s="88"/>
      <c r="D17" s="28">
        <v>64884265</v>
      </c>
      <c r="E17" s="29">
        <v>59136136</v>
      </c>
      <c r="F17" s="29">
        <v>5170192</v>
      </c>
      <c r="G17" s="29">
        <v>53965944</v>
      </c>
      <c r="H17" s="29" t="s">
        <v>190</v>
      </c>
    </row>
    <row r="18" spans="1:8" ht="17.25" customHeight="1">
      <c r="A18" s="134"/>
      <c r="B18" s="134" t="s">
        <v>180</v>
      </c>
      <c r="C18" s="88"/>
      <c r="D18" s="28">
        <v>773260</v>
      </c>
      <c r="E18" s="29">
        <v>633007</v>
      </c>
      <c r="F18" s="29">
        <v>139679</v>
      </c>
      <c r="G18" s="29">
        <v>493328</v>
      </c>
      <c r="H18" s="29" t="s">
        <v>190</v>
      </c>
    </row>
    <row r="19" spans="1:8" ht="17.25" customHeight="1">
      <c r="A19" s="134"/>
      <c r="B19" s="134" t="s">
        <v>181</v>
      </c>
      <c r="C19" s="88"/>
      <c r="D19" s="28" t="s">
        <v>190</v>
      </c>
      <c r="E19" s="29" t="s">
        <v>190</v>
      </c>
      <c r="F19" s="29" t="s">
        <v>190</v>
      </c>
      <c r="G19" s="29" t="s">
        <v>190</v>
      </c>
      <c r="H19" s="29" t="s">
        <v>190</v>
      </c>
    </row>
    <row r="20" spans="1:8" ht="17.25" customHeight="1">
      <c r="A20" s="134"/>
      <c r="B20" s="134" t="s">
        <v>182</v>
      </c>
      <c r="C20" s="88"/>
      <c r="D20" s="28">
        <v>480934</v>
      </c>
      <c r="E20" s="29">
        <v>480934</v>
      </c>
      <c r="F20" s="29" t="s">
        <v>190</v>
      </c>
      <c r="G20" s="29">
        <v>480934</v>
      </c>
      <c r="H20" s="29" t="s">
        <v>190</v>
      </c>
    </row>
    <row r="21" spans="1:8" ht="17.25" customHeight="1">
      <c r="A21" s="134"/>
      <c r="B21" s="134" t="s">
        <v>183</v>
      </c>
      <c r="C21" s="88"/>
      <c r="D21" s="28">
        <v>51058495</v>
      </c>
      <c r="E21" s="29">
        <v>51042108</v>
      </c>
      <c r="F21" s="29">
        <v>15954</v>
      </c>
      <c r="G21" s="29">
        <v>51026154</v>
      </c>
      <c r="H21" s="29" t="s">
        <v>190</v>
      </c>
    </row>
    <row r="22" spans="1:8" ht="17.25" customHeight="1">
      <c r="A22" s="134"/>
      <c r="B22" s="134" t="s">
        <v>184</v>
      </c>
      <c r="C22" s="88"/>
      <c r="D22" s="28" t="s">
        <v>190</v>
      </c>
      <c r="E22" s="29" t="s">
        <v>190</v>
      </c>
      <c r="F22" s="29" t="s">
        <v>190</v>
      </c>
      <c r="G22" s="29" t="s">
        <v>190</v>
      </c>
      <c r="H22" s="29" t="s">
        <v>190</v>
      </c>
    </row>
    <row r="23" spans="1:8" ht="6" customHeight="1">
      <c r="A23" s="134"/>
      <c r="B23" s="134"/>
      <c r="C23" s="88"/>
      <c r="D23" s="135"/>
      <c r="E23" s="70"/>
      <c r="F23" s="70"/>
      <c r="G23" s="70"/>
      <c r="H23" s="29"/>
    </row>
    <row r="24" spans="1:8" ht="24" customHeight="1">
      <c r="A24" s="326" t="s">
        <v>191</v>
      </c>
      <c r="B24" s="326"/>
      <c r="C24" s="88"/>
      <c r="D24" s="28">
        <v>56906405</v>
      </c>
      <c r="E24" s="29">
        <v>51391475</v>
      </c>
      <c r="F24" s="29" t="s">
        <v>192</v>
      </c>
      <c r="G24" s="29" t="s">
        <v>192</v>
      </c>
      <c r="H24" s="29">
        <v>56906405</v>
      </c>
    </row>
    <row r="25" spans="1:8" ht="6" customHeight="1" thickBot="1">
      <c r="A25" s="136"/>
      <c r="B25" s="136"/>
      <c r="C25" s="93"/>
      <c r="D25" s="137"/>
      <c r="E25" s="138"/>
      <c r="F25" s="139"/>
      <c r="G25" s="139"/>
      <c r="H25" s="139"/>
    </row>
    <row r="26" spans="1:7" ht="13.5">
      <c r="A26" s="122" t="s">
        <v>171</v>
      </c>
      <c r="B26" s="122"/>
      <c r="C26" s="122"/>
      <c r="D26" s="122"/>
      <c r="E26" s="47"/>
      <c r="F26" s="47"/>
      <c r="G26" s="47"/>
    </row>
    <row r="28" spans="4:7" ht="13.5">
      <c r="D28" s="121"/>
      <c r="E28" s="121"/>
      <c r="F28" s="121"/>
      <c r="G28" s="121"/>
    </row>
  </sheetData>
  <mergeCells count="15">
    <mergeCell ref="A1:H1"/>
    <mergeCell ref="H4:H7"/>
    <mergeCell ref="F6:F7"/>
    <mergeCell ref="G6:G7"/>
    <mergeCell ref="F4:G5"/>
    <mergeCell ref="A24:B24"/>
    <mergeCell ref="D4:D7"/>
    <mergeCell ref="E4:E7"/>
    <mergeCell ref="A11:B11"/>
    <mergeCell ref="A4:C7"/>
    <mergeCell ref="A9:B9"/>
    <mergeCell ref="A15:B15"/>
    <mergeCell ref="A10:B10"/>
    <mergeCell ref="A12:B12"/>
    <mergeCell ref="A13:B13"/>
  </mergeCells>
  <printOptions/>
  <pageMargins left="0.7086614173228347" right="0.7086614173228347" top="0.7874015748031497" bottom="0.5905511811023623" header="0.5118110236220472" footer="0.5118110236220472"/>
  <pageSetup horizontalDpi="400" verticalDpi="4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H26"/>
  <sheetViews>
    <sheetView showGridLines="0" zoomScaleSheetLayoutView="100" workbookViewId="0" topLeftCell="A1">
      <selection activeCell="E20" sqref="E20"/>
    </sheetView>
  </sheetViews>
  <sheetFormatPr defaultColWidth="8.796875" defaultRowHeight="14.25"/>
  <cols>
    <col min="1" max="1" width="3" style="2" customWidth="1"/>
    <col min="2" max="2" width="16.8984375" style="2" customWidth="1"/>
    <col min="3" max="3" width="1.390625" style="2" customWidth="1"/>
    <col min="4" max="7" width="18" style="2" customWidth="1"/>
    <col min="8" max="8" width="13.8984375" style="2" customWidth="1"/>
    <col min="9" max="16384" width="11.3984375" style="2" customWidth="1"/>
  </cols>
  <sheetData>
    <row r="1" spans="1:7" ht="21">
      <c r="A1" s="281" t="s">
        <v>224</v>
      </c>
      <c r="B1" s="281"/>
      <c r="C1" s="281"/>
      <c r="D1" s="281"/>
      <c r="E1" s="281"/>
      <c r="F1" s="281"/>
      <c r="G1" s="281"/>
    </row>
    <row r="2" ht="9.75" customHeight="1">
      <c r="A2" s="123"/>
    </row>
    <row r="3" spans="1:8" ht="14.25" thickBot="1">
      <c r="A3" s="3"/>
      <c r="B3" s="3"/>
      <c r="C3" s="3"/>
      <c r="D3" s="3"/>
      <c r="E3" s="3"/>
      <c r="F3" s="3"/>
      <c r="G3" s="3"/>
      <c r="H3" s="50"/>
    </row>
    <row r="4" spans="1:8" ht="13.5">
      <c r="A4" s="293" t="s">
        <v>193</v>
      </c>
      <c r="B4" s="293"/>
      <c r="C4" s="294"/>
      <c r="D4" s="341" t="s">
        <v>194</v>
      </c>
      <c r="E4" s="341" t="s">
        <v>195</v>
      </c>
      <c r="F4" s="341" t="s">
        <v>196</v>
      </c>
      <c r="G4" s="332" t="s">
        <v>197</v>
      </c>
      <c r="H4" s="340"/>
    </row>
    <row r="5" spans="1:8" ht="13.5">
      <c r="A5" s="295"/>
      <c r="B5" s="295"/>
      <c r="C5" s="296"/>
      <c r="D5" s="342"/>
      <c r="E5" s="342"/>
      <c r="F5" s="342"/>
      <c r="G5" s="343"/>
      <c r="H5" s="340"/>
    </row>
    <row r="6" spans="1:8" ht="13.5">
      <c r="A6" s="297"/>
      <c r="B6" s="297"/>
      <c r="C6" s="298"/>
      <c r="D6" s="14" t="s">
        <v>198</v>
      </c>
      <c r="E6" s="14" t="s">
        <v>199</v>
      </c>
      <c r="F6" s="14" t="s">
        <v>200</v>
      </c>
      <c r="G6" s="125" t="s">
        <v>201</v>
      </c>
      <c r="H6" s="9"/>
    </row>
    <row r="7" spans="1:8" ht="14.25" customHeight="1">
      <c r="A7" s="289"/>
      <c r="B7" s="289"/>
      <c r="C7" s="140"/>
      <c r="D7" s="141"/>
      <c r="E7" s="142"/>
      <c r="F7" s="142"/>
      <c r="G7" s="142"/>
      <c r="H7" s="143"/>
    </row>
    <row r="8" spans="1:8" ht="21" customHeight="1">
      <c r="A8" s="289" t="s">
        <v>225</v>
      </c>
      <c r="B8" s="289"/>
      <c r="C8" s="140"/>
      <c r="D8" s="144">
        <v>133781915</v>
      </c>
      <c r="E8" s="145">
        <v>2782917946</v>
      </c>
      <c r="F8" s="145">
        <v>311632</v>
      </c>
      <c r="G8" s="145">
        <v>20802</v>
      </c>
      <c r="H8" s="143"/>
    </row>
    <row r="9" spans="1:8" ht="21" customHeight="1">
      <c r="A9" s="323" t="s">
        <v>226</v>
      </c>
      <c r="B9" s="323"/>
      <c r="C9" s="140"/>
      <c r="D9" s="144">
        <v>133651903</v>
      </c>
      <c r="E9" s="145">
        <v>2652452221</v>
      </c>
      <c r="F9" s="145">
        <v>313440</v>
      </c>
      <c r="G9" s="145">
        <v>19845.97421706745</v>
      </c>
      <c r="H9" s="143"/>
    </row>
    <row r="10" spans="1:8" s="105" customFormat="1" ht="21" customHeight="1">
      <c r="A10" s="323" t="s">
        <v>227</v>
      </c>
      <c r="B10" s="323"/>
      <c r="C10" s="140"/>
      <c r="D10" s="146">
        <v>133471306</v>
      </c>
      <c r="E10" s="147">
        <v>2530071460</v>
      </c>
      <c r="F10" s="147">
        <v>315578</v>
      </c>
      <c r="G10" s="147">
        <v>18956</v>
      </c>
      <c r="H10" s="148"/>
    </row>
    <row r="11" spans="1:8" ht="21" customHeight="1">
      <c r="A11" s="323" t="s">
        <v>228</v>
      </c>
      <c r="B11" s="323"/>
      <c r="C11" s="140"/>
      <c r="D11" s="146">
        <v>133316800</v>
      </c>
      <c r="E11" s="147">
        <v>2344479710</v>
      </c>
      <c r="F11" s="147">
        <v>317393</v>
      </c>
      <c r="G11" s="147">
        <v>17586</v>
      </c>
      <c r="H11" s="143"/>
    </row>
    <row r="12" spans="1:8" s="105" customFormat="1" ht="21" customHeight="1">
      <c r="A12" s="331" t="s">
        <v>229</v>
      </c>
      <c r="B12" s="331"/>
      <c r="C12" s="149"/>
      <c r="D12" s="150">
        <f>SUM(D14:D24)</f>
        <v>133271587</v>
      </c>
      <c r="E12" s="151">
        <f>SUM(E14:E24)</f>
        <v>2054542891</v>
      </c>
      <c r="F12" s="151">
        <f>SUM(F14:F24)</f>
        <v>319821</v>
      </c>
      <c r="G12" s="151">
        <f>ROUND(E12/D12*1000,0)</f>
        <v>15416</v>
      </c>
      <c r="H12" s="148"/>
    </row>
    <row r="13" spans="1:8" s="105" customFormat="1" ht="14.25" customHeight="1">
      <c r="A13" s="107"/>
      <c r="B13" s="107"/>
      <c r="C13" s="149"/>
      <c r="D13" s="150"/>
      <c r="E13" s="151"/>
      <c r="F13" s="151"/>
      <c r="G13" s="151"/>
      <c r="H13" s="148"/>
    </row>
    <row r="14" spans="1:8" ht="18" customHeight="1">
      <c r="A14" s="152" t="s">
        <v>202</v>
      </c>
      <c r="B14" s="87" t="s">
        <v>203</v>
      </c>
      <c r="C14" s="88"/>
      <c r="D14" s="153">
        <f>44314030+611853</f>
        <v>44925883</v>
      </c>
      <c r="E14" s="154">
        <f>4764808+17281679</f>
        <v>22046487</v>
      </c>
      <c r="F14" s="154">
        <f>57821+1713</f>
        <v>59534</v>
      </c>
      <c r="G14" s="154">
        <f>ROUND(E14/D14*1000,0)</f>
        <v>491</v>
      </c>
      <c r="H14" s="155"/>
    </row>
    <row r="15" spans="1:8" ht="18" customHeight="1">
      <c r="A15" s="152" t="s">
        <v>204</v>
      </c>
      <c r="B15" s="87" t="s">
        <v>205</v>
      </c>
      <c r="C15" s="88"/>
      <c r="D15" s="153">
        <f>14313697+138438</f>
        <v>14452135</v>
      </c>
      <c r="E15" s="154">
        <f>569148+1767497</f>
        <v>2336645</v>
      </c>
      <c r="F15" s="154">
        <f>21929+449</f>
        <v>22378</v>
      </c>
      <c r="G15" s="154">
        <f>ROUND(E15/D15*1000,0)</f>
        <v>162</v>
      </c>
      <c r="H15" s="156"/>
    </row>
    <row r="16" spans="1:8" ht="18" customHeight="1">
      <c r="A16" s="152" t="s">
        <v>206</v>
      </c>
      <c r="B16" s="87" t="s">
        <v>207</v>
      </c>
      <c r="C16" s="88"/>
      <c r="D16" s="153">
        <f>17644291+7993824+13150204</f>
        <v>38788319</v>
      </c>
      <c r="E16" s="154">
        <f>904863371+278700703+733069236</f>
        <v>1916633310</v>
      </c>
      <c r="F16" s="154">
        <v>209904</v>
      </c>
      <c r="G16" s="154">
        <f>ROUND(E16/D16*1000,0)</f>
        <v>49413</v>
      </c>
      <c r="H16" s="156"/>
    </row>
    <row r="17" spans="1:8" ht="18" customHeight="1">
      <c r="A17" s="152" t="s">
        <v>208</v>
      </c>
      <c r="B17" s="87" t="s">
        <v>209</v>
      </c>
      <c r="C17" s="88"/>
      <c r="D17" s="153" t="s">
        <v>230</v>
      </c>
      <c r="E17" s="154" t="s">
        <v>230</v>
      </c>
      <c r="F17" s="154" t="s">
        <v>230</v>
      </c>
      <c r="G17" s="154" t="s">
        <v>230</v>
      </c>
      <c r="H17" s="143"/>
    </row>
    <row r="18" spans="1:8" ht="18" customHeight="1">
      <c r="A18" s="152" t="s">
        <v>210</v>
      </c>
      <c r="B18" s="87" t="s">
        <v>211</v>
      </c>
      <c r="C18" s="88"/>
      <c r="D18" s="153" t="s">
        <v>230</v>
      </c>
      <c r="E18" s="154" t="s">
        <v>230</v>
      </c>
      <c r="F18" s="154" t="s">
        <v>230</v>
      </c>
      <c r="G18" s="154" t="s">
        <v>230</v>
      </c>
      <c r="H18" s="143"/>
    </row>
    <row r="19" spans="1:8" ht="18" customHeight="1">
      <c r="A19" s="152" t="s">
        <v>212</v>
      </c>
      <c r="B19" s="87" t="s">
        <v>213</v>
      </c>
      <c r="C19" s="88"/>
      <c r="D19" s="153">
        <v>102165</v>
      </c>
      <c r="E19" s="154">
        <v>4246</v>
      </c>
      <c r="F19" s="154">
        <v>77</v>
      </c>
      <c r="G19" s="154">
        <f>ROUND(E19/D19*1000,0)</f>
        <v>42</v>
      </c>
      <c r="H19" s="143"/>
    </row>
    <row r="20" spans="1:8" ht="18" customHeight="1">
      <c r="A20" s="152" t="s">
        <v>214</v>
      </c>
      <c r="B20" s="87" t="s">
        <v>215</v>
      </c>
      <c r="C20" s="88"/>
      <c r="D20" s="153">
        <v>28751255</v>
      </c>
      <c r="E20" s="154">
        <v>462728</v>
      </c>
      <c r="F20" s="154">
        <v>12660</v>
      </c>
      <c r="G20" s="154">
        <f>ROUND(E20/D20*1000,0)</f>
        <v>16</v>
      </c>
      <c r="H20" s="156"/>
    </row>
    <row r="21" spans="1:8" ht="18" customHeight="1">
      <c r="A21" s="152" t="s">
        <v>216</v>
      </c>
      <c r="B21" s="87" t="s">
        <v>217</v>
      </c>
      <c r="C21" s="88"/>
      <c r="D21" s="153" t="s">
        <v>230</v>
      </c>
      <c r="E21" s="154" t="s">
        <v>230</v>
      </c>
      <c r="F21" s="154" t="s">
        <v>230</v>
      </c>
      <c r="G21" s="154" t="s">
        <v>230</v>
      </c>
      <c r="H21" s="143"/>
    </row>
    <row r="22" spans="1:8" ht="18" customHeight="1">
      <c r="A22" s="152" t="s">
        <v>218</v>
      </c>
      <c r="B22" s="87" t="s">
        <v>219</v>
      </c>
      <c r="C22" s="88"/>
      <c r="D22" s="153">
        <v>209617</v>
      </c>
      <c r="E22" s="154">
        <v>29239</v>
      </c>
      <c r="F22" s="154">
        <v>463</v>
      </c>
      <c r="G22" s="154">
        <f>ROUND(E22/D22*1000,0)</f>
        <v>139</v>
      </c>
      <c r="H22" s="143"/>
    </row>
    <row r="23" spans="1:8" ht="18" customHeight="1">
      <c r="A23" s="152" t="s">
        <v>220</v>
      </c>
      <c r="B23" s="87" t="s">
        <v>221</v>
      </c>
      <c r="C23" s="157"/>
      <c r="D23" s="153">
        <f>6042213-675467</f>
        <v>5366746</v>
      </c>
      <c r="E23" s="154">
        <f>113030236-9297994</f>
        <v>103732242</v>
      </c>
      <c r="F23" s="154">
        <f>14805-1743</f>
        <v>13062</v>
      </c>
      <c r="G23" s="154">
        <f>ROUND(E23/D23*1000,0)</f>
        <v>19329</v>
      </c>
      <c r="H23" s="143"/>
    </row>
    <row r="24" spans="1:8" ht="18" customHeight="1">
      <c r="A24" s="152" t="s">
        <v>222</v>
      </c>
      <c r="B24" s="87" t="s">
        <v>223</v>
      </c>
      <c r="C24" s="157"/>
      <c r="D24" s="153">
        <v>675467</v>
      </c>
      <c r="E24" s="154">
        <v>9297994</v>
      </c>
      <c r="F24" s="154">
        <v>1743</v>
      </c>
      <c r="G24" s="154">
        <f>ROUND(E24/D24*1000,0)</f>
        <v>13765</v>
      </c>
      <c r="H24" s="143"/>
    </row>
    <row r="25" spans="1:8" ht="11.25" customHeight="1" thickBot="1">
      <c r="A25" s="152"/>
      <c r="B25" s="87"/>
      <c r="C25" s="93"/>
      <c r="D25" s="154"/>
      <c r="E25" s="154"/>
      <c r="F25" s="154"/>
      <c r="G25" s="154"/>
      <c r="H25" s="143"/>
    </row>
    <row r="26" spans="1:7" ht="13.5">
      <c r="A26" s="122" t="s">
        <v>171</v>
      </c>
      <c r="B26" s="122"/>
      <c r="C26" s="122"/>
      <c r="D26" s="122"/>
      <c r="E26" s="47"/>
      <c r="F26" s="47"/>
      <c r="G26" s="47"/>
    </row>
  </sheetData>
  <mergeCells count="13">
    <mergeCell ref="A1:G1"/>
    <mergeCell ref="H4:H5"/>
    <mergeCell ref="D4:D5"/>
    <mergeCell ref="E4:E5"/>
    <mergeCell ref="F4:F5"/>
    <mergeCell ref="G4:G5"/>
    <mergeCell ref="A8:B8"/>
    <mergeCell ref="A4:C6"/>
    <mergeCell ref="A7:B7"/>
    <mergeCell ref="A12:B12"/>
    <mergeCell ref="A10:B10"/>
    <mergeCell ref="A9:B9"/>
    <mergeCell ref="A11:B11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K51"/>
  <sheetViews>
    <sheetView zoomScaleSheetLayoutView="100" workbookViewId="0" topLeftCell="A1">
      <selection activeCell="G19" sqref="G19"/>
    </sheetView>
  </sheetViews>
  <sheetFormatPr defaultColWidth="8.796875" defaultRowHeight="14.25"/>
  <cols>
    <col min="1" max="1" width="2.3984375" style="2" customWidth="1"/>
    <col min="2" max="2" width="1.390625" style="2" customWidth="1"/>
    <col min="3" max="3" width="15.59765625" style="2" customWidth="1"/>
    <col min="4" max="4" width="1.4921875" style="2" customWidth="1"/>
    <col min="5" max="10" width="13.09765625" style="2" customWidth="1"/>
    <col min="11" max="13" width="11.3984375" style="2" customWidth="1"/>
    <col min="14" max="14" width="17.3984375" style="2" customWidth="1"/>
    <col min="15" max="16384" width="11.3984375" style="2" customWidth="1"/>
  </cols>
  <sheetData>
    <row r="1" spans="1:10" ht="25.5" customHeight="1">
      <c r="A1" s="281" t="s">
        <v>238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13.5" customHeight="1">
      <c r="A2" s="1"/>
      <c r="B2" s="1"/>
      <c r="D2" s="1"/>
      <c r="E2" s="1"/>
      <c r="F2" s="1"/>
      <c r="G2" s="1"/>
      <c r="H2" s="1"/>
      <c r="I2" s="1"/>
      <c r="J2" s="1"/>
    </row>
    <row r="3" spans="1:10" ht="14.25" thickBot="1">
      <c r="A3" s="3"/>
      <c r="B3" s="3"/>
      <c r="C3" s="3"/>
      <c r="D3" s="3"/>
      <c r="E3" s="3"/>
      <c r="F3" s="3"/>
      <c r="G3" s="3"/>
      <c r="H3" s="3"/>
      <c r="I3" s="3"/>
      <c r="J3" s="158" t="s">
        <v>231</v>
      </c>
    </row>
    <row r="4" spans="1:11" ht="18" customHeight="1">
      <c r="A4" s="293" t="s">
        <v>232</v>
      </c>
      <c r="B4" s="293"/>
      <c r="C4" s="293"/>
      <c r="D4" s="294"/>
      <c r="E4" s="346">
        <v>12</v>
      </c>
      <c r="F4" s="347"/>
      <c r="G4" s="348"/>
      <c r="H4" s="346">
        <v>13</v>
      </c>
      <c r="I4" s="347"/>
      <c r="J4" s="347"/>
      <c r="K4" s="50"/>
    </row>
    <row r="5" spans="1:11" ht="13.5">
      <c r="A5" s="297"/>
      <c r="B5" s="297"/>
      <c r="C5" s="297"/>
      <c r="D5" s="298"/>
      <c r="E5" s="15" t="s">
        <v>38</v>
      </c>
      <c r="F5" s="11" t="s">
        <v>233</v>
      </c>
      <c r="G5" s="15" t="s">
        <v>234</v>
      </c>
      <c r="H5" s="15" t="s">
        <v>38</v>
      </c>
      <c r="I5" s="15" t="s">
        <v>233</v>
      </c>
      <c r="J5" s="11" t="s">
        <v>234</v>
      </c>
      <c r="K5" s="50"/>
    </row>
    <row r="6" spans="1:10" ht="15.75" customHeight="1">
      <c r="A6" s="99"/>
      <c r="B6" s="99"/>
      <c r="C6" s="99"/>
      <c r="D6" s="84"/>
      <c r="E6" s="159"/>
      <c r="F6" s="159"/>
      <c r="G6" s="159"/>
      <c r="H6" s="159"/>
      <c r="I6" s="159"/>
      <c r="J6" s="159"/>
    </row>
    <row r="7" spans="1:10" ht="15.75" customHeight="1">
      <c r="A7" s="314" t="s">
        <v>235</v>
      </c>
      <c r="B7" s="314"/>
      <c r="C7" s="314"/>
      <c r="D7" s="88"/>
      <c r="E7" s="142">
        <v>55800000</v>
      </c>
      <c r="F7" s="142">
        <v>59852112</v>
      </c>
      <c r="G7" s="142">
        <v>56113825</v>
      </c>
      <c r="H7" s="142">
        <v>55900000</v>
      </c>
      <c r="I7" s="142">
        <v>60445749</v>
      </c>
      <c r="J7" s="142">
        <v>56546474</v>
      </c>
    </row>
    <row r="8" spans="1:10" ht="15.75" customHeight="1">
      <c r="A8" s="87"/>
      <c r="B8" s="87"/>
      <c r="C8" s="87"/>
      <c r="D8" s="88"/>
      <c r="E8" s="160"/>
      <c r="F8" s="160"/>
      <c r="G8" s="160"/>
      <c r="H8" s="160"/>
      <c r="I8" s="160"/>
      <c r="J8" s="160"/>
    </row>
    <row r="9" spans="1:10" ht="15.75" customHeight="1">
      <c r="A9" s="161" t="s">
        <v>202</v>
      </c>
      <c r="B9" s="314" t="s">
        <v>236</v>
      </c>
      <c r="C9" s="314"/>
      <c r="D9" s="88"/>
      <c r="E9" s="162">
        <v>55250000</v>
      </c>
      <c r="F9" s="163">
        <v>56505194</v>
      </c>
      <c r="G9" s="163">
        <v>55467916</v>
      </c>
      <c r="H9" s="162">
        <v>55330000</v>
      </c>
      <c r="I9" s="163">
        <v>57000143</v>
      </c>
      <c r="J9" s="163">
        <v>55890557</v>
      </c>
    </row>
    <row r="10" spans="1:10" ht="15.75" customHeight="1">
      <c r="A10" s="87"/>
      <c r="B10" s="87"/>
      <c r="C10" s="87" t="s">
        <v>42</v>
      </c>
      <c r="D10" s="88"/>
      <c r="E10" s="162">
        <v>26304000</v>
      </c>
      <c r="F10" s="163">
        <v>26799493</v>
      </c>
      <c r="G10" s="163">
        <v>26389534</v>
      </c>
      <c r="H10" s="162">
        <v>26185000</v>
      </c>
      <c r="I10" s="163">
        <v>27042240</v>
      </c>
      <c r="J10" s="163">
        <v>26639777</v>
      </c>
    </row>
    <row r="11" spans="1:10" ht="15.75" customHeight="1">
      <c r="A11" s="87"/>
      <c r="B11" s="87"/>
      <c r="C11" s="87" t="s">
        <v>43</v>
      </c>
      <c r="D11" s="88"/>
      <c r="E11" s="162">
        <v>24227000</v>
      </c>
      <c r="F11" s="163">
        <v>24895585</v>
      </c>
      <c r="G11" s="163">
        <v>24291920</v>
      </c>
      <c r="H11" s="162">
        <v>24482000</v>
      </c>
      <c r="I11" s="163">
        <v>25152720</v>
      </c>
      <c r="J11" s="163">
        <v>24500530</v>
      </c>
    </row>
    <row r="12" spans="1:10" ht="15.75" customHeight="1">
      <c r="A12" s="87"/>
      <c r="B12" s="87"/>
      <c r="C12" s="87" t="s">
        <v>44</v>
      </c>
      <c r="D12" s="88"/>
      <c r="E12" s="162">
        <v>411000</v>
      </c>
      <c r="F12" s="163">
        <v>426300</v>
      </c>
      <c r="G12" s="163">
        <v>412375</v>
      </c>
      <c r="H12" s="162">
        <v>425000</v>
      </c>
      <c r="I12" s="163">
        <v>439602</v>
      </c>
      <c r="J12" s="163">
        <v>424630</v>
      </c>
    </row>
    <row r="13" spans="1:10" ht="15.75" customHeight="1">
      <c r="A13" s="87"/>
      <c r="B13" s="87"/>
      <c r="C13" s="87" t="s">
        <v>46</v>
      </c>
      <c r="D13" s="88"/>
      <c r="E13" s="163">
        <v>2528000</v>
      </c>
      <c r="F13" s="163">
        <v>2519489</v>
      </c>
      <c r="G13" s="163">
        <v>2519481</v>
      </c>
      <c r="H13" s="163">
        <v>2539000</v>
      </c>
      <c r="I13" s="163">
        <v>2459020</v>
      </c>
      <c r="J13" s="163">
        <v>2459020</v>
      </c>
    </row>
    <row r="14" spans="1:10" ht="15.75" customHeight="1">
      <c r="A14" s="87"/>
      <c r="B14" s="87"/>
      <c r="C14" s="87" t="s">
        <v>47</v>
      </c>
      <c r="D14" s="88"/>
      <c r="E14" s="163">
        <v>61000</v>
      </c>
      <c r="F14" s="163">
        <v>109232</v>
      </c>
      <c r="G14" s="163">
        <v>108855</v>
      </c>
      <c r="H14" s="163">
        <v>37000</v>
      </c>
      <c r="I14" s="163">
        <v>52679</v>
      </c>
      <c r="J14" s="163">
        <v>52324</v>
      </c>
    </row>
    <row r="15" spans="1:10" ht="15.75" customHeight="1">
      <c r="A15" s="87"/>
      <c r="B15" s="87"/>
      <c r="C15" s="87" t="s">
        <v>49</v>
      </c>
      <c r="D15" s="88"/>
      <c r="E15" s="164">
        <v>3000</v>
      </c>
      <c r="F15" s="164">
        <v>2998</v>
      </c>
      <c r="G15" s="164">
        <v>2998</v>
      </c>
      <c r="H15" s="164">
        <v>3000</v>
      </c>
      <c r="I15" s="164">
        <v>4111</v>
      </c>
      <c r="J15" s="164">
        <v>4111</v>
      </c>
    </row>
    <row r="16" spans="1:10" ht="15.75" customHeight="1">
      <c r="A16" s="87"/>
      <c r="B16" s="87"/>
      <c r="C16" s="87" t="s">
        <v>50</v>
      </c>
      <c r="D16" s="88"/>
      <c r="E16" s="165">
        <v>1716000</v>
      </c>
      <c r="F16" s="165">
        <v>1752097</v>
      </c>
      <c r="G16" s="165">
        <v>1742753</v>
      </c>
      <c r="H16" s="165">
        <v>1659000</v>
      </c>
      <c r="I16" s="165">
        <v>1849771</v>
      </c>
      <c r="J16" s="165">
        <v>1810165</v>
      </c>
    </row>
    <row r="17" spans="1:10" ht="15.75" customHeight="1">
      <c r="A17" s="161" t="s">
        <v>204</v>
      </c>
      <c r="B17" s="314" t="s">
        <v>237</v>
      </c>
      <c r="C17" s="314"/>
      <c r="D17" s="88"/>
      <c r="E17" s="162">
        <v>550000</v>
      </c>
      <c r="F17" s="162">
        <v>3346918</v>
      </c>
      <c r="G17" s="162">
        <v>645909</v>
      </c>
      <c r="H17" s="162">
        <v>570000</v>
      </c>
      <c r="I17" s="162">
        <v>3445606</v>
      </c>
      <c r="J17" s="162">
        <v>655917</v>
      </c>
    </row>
    <row r="18" spans="1:10" ht="15.75" customHeight="1" thickBot="1">
      <c r="A18" s="136"/>
      <c r="B18" s="136"/>
      <c r="C18" s="136"/>
      <c r="D18" s="93"/>
      <c r="E18" s="166"/>
      <c r="F18" s="166"/>
      <c r="G18" s="166"/>
      <c r="H18" s="167"/>
      <c r="I18" s="167"/>
      <c r="J18" s="167"/>
    </row>
    <row r="19" spans="1:10" ht="21" customHeight="1" thickBot="1">
      <c r="A19" s="166"/>
      <c r="B19" s="166"/>
      <c r="C19" s="136"/>
      <c r="D19" s="166"/>
      <c r="E19" s="166"/>
      <c r="F19" s="166"/>
      <c r="G19" s="166"/>
      <c r="H19" s="166"/>
      <c r="I19" s="166"/>
      <c r="J19" s="166"/>
    </row>
    <row r="20" spans="1:11" ht="18" customHeight="1">
      <c r="A20" s="293" t="s">
        <v>232</v>
      </c>
      <c r="B20" s="293"/>
      <c r="C20" s="293"/>
      <c r="D20" s="294"/>
      <c r="E20" s="346">
        <v>14</v>
      </c>
      <c r="F20" s="347"/>
      <c r="G20" s="348"/>
      <c r="H20" s="346">
        <v>15</v>
      </c>
      <c r="I20" s="347"/>
      <c r="J20" s="347"/>
      <c r="K20" s="50"/>
    </row>
    <row r="21" spans="1:11" ht="13.5">
      <c r="A21" s="297"/>
      <c r="B21" s="297"/>
      <c r="C21" s="297"/>
      <c r="D21" s="298"/>
      <c r="E21" s="15" t="s">
        <v>38</v>
      </c>
      <c r="F21" s="15" t="s">
        <v>233</v>
      </c>
      <c r="G21" s="11" t="s">
        <v>234</v>
      </c>
      <c r="H21" s="15" t="s">
        <v>38</v>
      </c>
      <c r="I21" s="15" t="s">
        <v>233</v>
      </c>
      <c r="J21" s="11" t="s">
        <v>234</v>
      </c>
      <c r="K21" s="50"/>
    </row>
    <row r="22" spans="1:10" ht="15.75" customHeight="1">
      <c r="A22" s="99"/>
      <c r="B22" s="99"/>
      <c r="C22" s="99"/>
      <c r="D22" s="84"/>
      <c r="E22" s="159"/>
      <c r="F22" s="159"/>
      <c r="G22" s="159"/>
      <c r="H22" s="168"/>
      <c r="I22" s="168"/>
      <c r="J22" s="168"/>
    </row>
    <row r="23" spans="1:10" ht="15.75" customHeight="1">
      <c r="A23" s="314" t="s">
        <v>235</v>
      </c>
      <c r="B23" s="314"/>
      <c r="C23" s="314"/>
      <c r="D23" s="88"/>
      <c r="E23" s="142">
        <v>53600000</v>
      </c>
      <c r="F23" s="142">
        <v>57943954</v>
      </c>
      <c r="G23" s="142">
        <v>53802166</v>
      </c>
      <c r="H23" s="142">
        <v>52000000</v>
      </c>
      <c r="I23" s="142">
        <v>56911625</v>
      </c>
      <c r="J23" s="142">
        <v>52601126</v>
      </c>
    </row>
    <row r="24" spans="1:10" ht="15.75" customHeight="1">
      <c r="A24" s="87"/>
      <c r="B24" s="87"/>
      <c r="C24" s="87"/>
      <c r="D24" s="88"/>
      <c r="E24" s="160"/>
      <c r="F24" s="160"/>
      <c r="G24" s="160"/>
      <c r="H24" s="160"/>
      <c r="I24" s="160"/>
      <c r="J24" s="160"/>
    </row>
    <row r="25" spans="1:10" ht="15.75" customHeight="1">
      <c r="A25" s="161" t="s">
        <v>202</v>
      </c>
      <c r="B25" s="314" t="s">
        <v>236</v>
      </c>
      <c r="C25" s="314"/>
      <c r="D25" s="88"/>
      <c r="E25" s="162">
        <v>53030000</v>
      </c>
      <c r="F25" s="163">
        <v>54338726</v>
      </c>
      <c r="G25" s="163">
        <v>53175823</v>
      </c>
      <c r="H25" s="162">
        <v>51430000</v>
      </c>
      <c r="I25" s="163">
        <v>53023053</v>
      </c>
      <c r="J25" s="163">
        <v>51893481</v>
      </c>
    </row>
    <row r="26" spans="1:10" ht="15.75" customHeight="1">
      <c r="A26" s="87"/>
      <c r="B26" s="87"/>
      <c r="C26" s="87" t="s">
        <v>42</v>
      </c>
      <c r="D26" s="88"/>
      <c r="E26" s="162">
        <v>24077000</v>
      </c>
      <c r="F26" s="163">
        <v>24608490</v>
      </c>
      <c r="G26" s="163">
        <v>24176918</v>
      </c>
      <c r="H26" s="162">
        <v>23617000</v>
      </c>
      <c r="I26" s="163">
        <v>24327676</v>
      </c>
      <c r="J26" s="163">
        <v>23927731</v>
      </c>
    </row>
    <row r="27" spans="1:10" ht="15.75" customHeight="1">
      <c r="A27" s="87"/>
      <c r="B27" s="87"/>
      <c r="C27" s="87" t="s">
        <v>43</v>
      </c>
      <c r="D27" s="88"/>
      <c r="E27" s="162">
        <v>24576000</v>
      </c>
      <c r="F27" s="163">
        <v>25197505</v>
      </c>
      <c r="G27" s="163">
        <v>24495248</v>
      </c>
      <c r="H27" s="162">
        <v>23338000</v>
      </c>
      <c r="I27" s="163">
        <v>24094007</v>
      </c>
      <c r="J27" s="163">
        <v>23416370</v>
      </c>
    </row>
    <row r="28" spans="1:10" ht="15.75" customHeight="1">
      <c r="A28" s="87"/>
      <c r="B28" s="87"/>
      <c r="C28" s="87" t="s">
        <v>44</v>
      </c>
      <c r="D28" s="88"/>
      <c r="E28" s="162">
        <v>430000</v>
      </c>
      <c r="F28" s="163">
        <v>451056</v>
      </c>
      <c r="G28" s="163">
        <v>434400</v>
      </c>
      <c r="H28" s="162">
        <v>430000</v>
      </c>
      <c r="I28" s="163">
        <v>465202</v>
      </c>
      <c r="J28" s="163">
        <v>447235</v>
      </c>
    </row>
    <row r="29" spans="1:10" ht="15.75" customHeight="1">
      <c r="A29" s="87"/>
      <c r="B29" s="87"/>
      <c r="C29" s="87" t="s">
        <v>46</v>
      </c>
      <c r="D29" s="88"/>
      <c r="E29" s="163">
        <v>2300000</v>
      </c>
      <c r="F29" s="163">
        <v>2382912</v>
      </c>
      <c r="G29" s="163">
        <v>2382874</v>
      </c>
      <c r="H29" s="163">
        <v>2466000</v>
      </c>
      <c r="I29" s="163">
        <v>2425076</v>
      </c>
      <c r="J29" s="163">
        <v>2425076</v>
      </c>
    </row>
    <row r="30" spans="1:10" ht="15.75" customHeight="1">
      <c r="A30" s="87"/>
      <c r="B30" s="87"/>
      <c r="C30" s="87" t="s">
        <v>47</v>
      </c>
      <c r="D30" s="88"/>
      <c r="E30" s="163">
        <v>47000</v>
      </c>
      <c r="F30" s="163">
        <v>48558</v>
      </c>
      <c r="G30" s="163">
        <v>48558</v>
      </c>
      <c r="H30" s="163">
        <v>0</v>
      </c>
      <c r="I30" s="163">
        <v>78</v>
      </c>
      <c r="J30" s="163">
        <v>78</v>
      </c>
    </row>
    <row r="31" spans="1:10" ht="15.75" customHeight="1">
      <c r="A31" s="87"/>
      <c r="B31" s="87"/>
      <c r="C31" s="87" t="s">
        <v>49</v>
      </c>
      <c r="D31" s="88"/>
      <c r="E31" s="164">
        <v>3000</v>
      </c>
      <c r="F31" s="164">
        <v>4421</v>
      </c>
      <c r="G31" s="164">
        <v>4421</v>
      </c>
      <c r="H31" s="164">
        <v>3000</v>
      </c>
      <c r="I31" s="164">
        <v>4124</v>
      </c>
      <c r="J31" s="164">
        <v>4124</v>
      </c>
    </row>
    <row r="32" spans="1:10" ht="15.75" customHeight="1">
      <c r="A32" s="87"/>
      <c r="B32" s="87"/>
      <c r="C32" s="87" t="s">
        <v>50</v>
      </c>
      <c r="D32" s="88"/>
      <c r="E32" s="165">
        <v>1597000</v>
      </c>
      <c r="F32" s="165">
        <v>1645784</v>
      </c>
      <c r="G32" s="165">
        <v>1633404</v>
      </c>
      <c r="H32" s="165">
        <v>1576000</v>
      </c>
      <c r="I32" s="165">
        <v>1706890</v>
      </c>
      <c r="J32" s="165">
        <v>1672867</v>
      </c>
    </row>
    <row r="33" spans="1:10" ht="15.75" customHeight="1">
      <c r="A33" s="161" t="s">
        <v>204</v>
      </c>
      <c r="B33" s="314" t="s">
        <v>237</v>
      </c>
      <c r="C33" s="314"/>
      <c r="D33" s="88"/>
      <c r="E33" s="162">
        <v>570000</v>
      </c>
      <c r="F33" s="162">
        <v>3605228</v>
      </c>
      <c r="G33" s="162">
        <v>626343</v>
      </c>
      <c r="H33" s="162">
        <v>570000</v>
      </c>
      <c r="I33" s="162">
        <v>3888572</v>
      </c>
      <c r="J33" s="162">
        <v>707645</v>
      </c>
    </row>
    <row r="34" spans="1:10" ht="15.75" customHeight="1" thickBot="1">
      <c r="A34" s="136"/>
      <c r="B34" s="136"/>
      <c r="C34" s="136"/>
      <c r="D34" s="93"/>
      <c r="E34" s="167"/>
      <c r="F34" s="167"/>
      <c r="G34" s="167"/>
      <c r="H34" s="169"/>
      <c r="I34" s="169"/>
      <c r="J34" s="169"/>
    </row>
    <row r="35" spans="1:10" ht="21" customHeight="1" thickBot="1">
      <c r="A35" s="166"/>
      <c r="B35" s="166"/>
      <c r="C35" s="136"/>
      <c r="D35" s="166"/>
      <c r="E35" s="166"/>
      <c r="F35" s="166"/>
      <c r="G35" s="166"/>
      <c r="H35" s="170"/>
      <c r="I35" s="170"/>
      <c r="J35" s="170"/>
    </row>
    <row r="36" spans="1:10" ht="18" customHeight="1">
      <c r="A36" s="293" t="s">
        <v>232</v>
      </c>
      <c r="B36" s="293"/>
      <c r="C36" s="293"/>
      <c r="D36" s="294"/>
      <c r="E36" s="346">
        <v>16</v>
      </c>
      <c r="F36" s="347"/>
      <c r="G36" s="348"/>
      <c r="H36" s="344">
        <v>17</v>
      </c>
      <c r="I36" s="345"/>
      <c r="J36" s="345"/>
    </row>
    <row r="37" spans="1:10" ht="13.5">
      <c r="A37" s="297"/>
      <c r="B37" s="297"/>
      <c r="C37" s="297"/>
      <c r="D37" s="298"/>
      <c r="E37" s="15" t="s">
        <v>38</v>
      </c>
      <c r="F37" s="15" t="s">
        <v>233</v>
      </c>
      <c r="G37" s="11" t="s">
        <v>234</v>
      </c>
      <c r="H37" s="171" t="s">
        <v>38</v>
      </c>
      <c r="I37" s="171" t="s">
        <v>233</v>
      </c>
      <c r="J37" s="172" t="s">
        <v>234</v>
      </c>
    </row>
    <row r="38" spans="1:10" ht="15.75" customHeight="1">
      <c r="A38" s="99"/>
      <c r="B38" s="99"/>
      <c r="C38" s="99"/>
      <c r="D38" s="84"/>
      <c r="E38" s="168"/>
      <c r="F38" s="168"/>
      <c r="G38" s="168"/>
      <c r="H38" s="173"/>
      <c r="I38" s="173"/>
      <c r="J38" s="173"/>
    </row>
    <row r="39" spans="1:10" ht="15.75" customHeight="1">
      <c r="A39" s="314" t="s">
        <v>235</v>
      </c>
      <c r="B39" s="314"/>
      <c r="C39" s="314"/>
      <c r="D39" s="88"/>
      <c r="E39" s="142">
        <v>51700000</v>
      </c>
      <c r="F39" s="142">
        <v>56368674</v>
      </c>
      <c r="G39" s="142">
        <v>52135679</v>
      </c>
      <c r="H39" s="174">
        <f>H41+H49</f>
        <v>53969424</v>
      </c>
      <c r="I39" s="174">
        <f>I41+I49</f>
        <v>59445289</v>
      </c>
      <c r="J39" s="174">
        <f>J41+J49</f>
        <v>54537409</v>
      </c>
    </row>
    <row r="40" spans="1:10" ht="15.75" customHeight="1">
      <c r="A40" s="87"/>
      <c r="B40" s="87"/>
      <c r="C40" s="87"/>
      <c r="D40" s="88"/>
      <c r="E40" s="160"/>
      <c r="F40" s="160"/>
      <c r="G40" s="160"/>
      <c r="H40" s="175"/>
      <c r="I40" s="175"/>
      <c r="J40" s="175"/>
    </row>
    <row r="41" spans="1:10" ht="15.75" customHeight="1">
      <c r="A41" s="161" t="s">
        <v>202</v>
      </c>
      <c r="B41" s="314" t="s">
        <v>236</v>
      </c>
      <c r="C41" s="314"/>
      <c r="D41" s="88"/>
      <c r="E41" s="162">
        <v>51020000</v>
      </c>
      <c r="F41" s="163">
        <v>52429138</v>
      </c>
      <c r="G41" s="163">
        <v>51428631</v>
      </c>
      <c r="H41" s="176">
        <f>H42+H43+H44+H45+H46+H47+H48</f>
        <v>53253961</v>
      </c>
      <c r="I41" s="176">
        <f>I42+I43+I44+I45+I46+I47+I48</f>
        <v>54853228</v>
      </c>
      <c r="J41" s="176">
        <f>J42+J43+J44+J45+J46+J47+J48</f>
        <v>53639931</v>
      </c>
    </row>
    <row r="42" spans="1:10" ht="15.75" customHeight="1">
      <c r="A42" s="87"/>
      <c r="B42" s="87"/>
      <c r="C42" s="87" t="s">
        <v>42</v>
      </c>
      <c r="D42" s="88"/>
      <c r="E42" s="162">
        <v>23242000</v>
      </c>
      <c r="F42" s="163">
        <v>23870685</v>
      </c>
      <c r="G42" s="163">
        <v>23537169</v>
      </c>
      <c r="H42" s="176">
        <v>25256007</v>
      </c>
      <c r="I42" s="177">
        <v>25894419</v>
      </c>
      <c r="J42" s="177">
        <v>25478208</v>
      </c>
    </row>
    <row r="43" spans="1:10" ht="15.75" customHeight="1">
      <c r="A43" s="87"/>
      <c r="B43" s="87"/>
      <c r="C43" s="87" t="s">
        <v>43</v>
      </c>
      <c r="D43" s="88"/>
      <c r="E43" s="162">
        <v>23279000</v>
      </c>
      <c r="F43" s="163">
        <v>23975188</v>
      </c>
      <c r="G43" s="163">
        <v>23344912</v>
      </c>
      <c r="H43" s="176">
        <v>23445545</v>
      </c>
      <c r="I43" s="177">
        <v>24279899</v>
      </c>
      <c r="J43" s="177">
        <v>23524927</v>
      </c>
    </row>
    <row r="44" spans="1:10" ht="15.75" customHeight="1">
      <c r="A44" s="87"/>
      <c r="B44" s="87"/>
      <c r="C44" s="87" t="s">
        <v>44</v>
      </c>
      <c r="D44" s="88"/>
      <c r="E44" s="162">
        <v>448000</v>
      </c>
      <c r="F44" s="163">
        <v>479069</v>
      </c>
      <c r="G44" s="163">
        <v>460232</v>
      </c>
      <c r="H44" s="176">
        <v>471077</v>
      </c>
      <c r="I44" s="177">
        <v>500244</v>
      </c>
      <c r="J44" s="177">
        <v>475506</v>
      </c>
    </row>
    <row r="45" spans="1:10" ht="15.75" customHeight="1">
      <c r="A45" s="87"/>
      <c r="B45" s="87"/>
      <c r="C45" s="87" t="s">
        <v>46</v>
      </c>
      <c r="D45" s="88"/>
      <c r="E45" s="163">
        <v>2438000</v>
      </c>
      <c r="F45" s="163">
        <v>2453037</v>
      </c>
      <c r="G45" s="163">
        <v>2453037</v>
      </c>
      <c r="H45" s="177">
        <v>2432532</v>
      </c>
      <c r="I45" s="177">
        <v>2483763</v>
      </c>
      <c r="J45" s="177">
        <v>2483763</v>
      </c>
    </row>
    <row r="46" spans="1:10" ht="15.75" customHeight="1">
      <c r="A46" s="87"/>
      <c r="B46" s="87"/>
      <c r="C46" s="87" t="s">
        <v>47</v>
      </c>
      <c r="D46" s="88"/>
      <c r="E46" s="163">
        <v>0</v>
      </c>
      <c r="F46" s="163">
        <v>787</v>
      </c>
      <c r="G46" s="163">
        <v>787</v>
      </c>
      <c r="H46" s="177">
        <v>0</v>
      </c>
      <c r="I46" s="177">
        <v>4320</v>
      </c>
      <c r="J46" s="177">
        <v>4320</v>
      </c>
    </row>
    <row r="47" spans="1:10" ht="15.75" customHeight="1">
      <c r="A47" s="87"/>
      <c r="B47" s="87"/>
      <c r="C47" s="87" t="s">
        <v>49</v>
      </c>
      <c r="D47" s="88"/>
      <c r="E47" s="164">
        <v>3000</v>
      </c>
      <c r="F47" s="164">
        <v>3848</v>
      </c>
      <c r="G47" s="164">
        <v>3848</v>
      </c>
      <c r="H47" s="178">
        <v>9800</v>
      </c>
      <c r="I47" s="178">
        <v>7624</v>
      </c>
      <c r="J47" s="178">
        <v>7088</v>
      </c>
    </row>
    <row r="48" spans="1:10" ht="15.75" customHeight="1">
      <c r="A48" s="87"/>
      <c r="B48" s="87"/>
      <c r="C48" s="87" t="s">
        <v>50</v>
      </c>
      <c r="D48" s="88"/>
      <c r="E48" s="165">
        <v>1610000</v>
      </c>
      <c r="F48" s="165">
        <v>1646524</v>
      </c>
      <c r="G48" s="165">
        <v>1628646</v>
      </c>
      <c r="H48" s="179">
        <v>1639000</v>
      </c>
      <c r="I48" s="179">
        <v>1682959</v>
      </c>
      <c r="J48" s="179">
        <v>1666119</v>
      </c>
    </row>
    <row r="49" spans="1:10" ht="15.75" customHeight="1">
      <c r="A49" s="161" t="s">
        <v>204</v>
      </c>
      <c r="B49" s="314" t="s">
        <v>237</v>
      </c>
      <c r="C49" s="314"/>
      <c r="D49" s="88"/>
      <c r="E49" s="162">
        <v>680000</v>
      </c>
      <c r="F49" s="162">
        <v>3939536</v>
      </c>
      <c r="G49" s="162">
        <v>707048</v>
      </c>
      <c r="H49" s="176">
        <v>715463</v>
      </c>
      <c r="I49" s="176">
        <v>4592061</v>
      </c>
      <c r="J49" s="176">
        <v>897478</v>
      </c>
    </row>
    <row r="50" spans="1:10" ht="15.75" customHeight="1" thickBot="1">
      <c r="A50" s="136"/>
      <c r="B50" s="136"/>
      <c r="C50" s="136"/>
      <c r="D50" s="93"/>
      <c r="E50" s="169"/>
      <c r="F50" s="169"/>
      <c r="G50" s="169"/>
      <c r="H50" s="180"/>
      <c r="I50" s="180"/>
      <c r="J50" s="180"/>
    </row>
    <row r="51" spans="1:11" ht="13.5">
      <c r="A51" s="48" t="s">
        <v>239</v>
      </c>
      <c r="B51" s="48"/>
      <c r="C51" s="47"/>
      <c r="D51" s="48"/>
      <c r="E51" s="48"/>
      <c r="F51" s="48"/>
      <c r="G51" s="48"/>
      <c r="H51" s="50"/>
      <c r="I51" s="50"/>
      <c r="J51" s="50"/>
      <c r="K51" s="50"/>
    </row>
  </sheetData>
  <mergeCells count="19">
    <mergeCell ref="B17:C17"/>
    <mergeCell ref="B49:C49"/>
    <mergeCell ref="E36:G36"/>
    <mergeCell ref="A36:D37"/>
    <mergeCell ref="A20:D21"/>
    <mergeCell ref="A23:C23"/>
    <mergeCell ref="B25:C25"/>
    <mergeCell ref="B33:C33"/>
    <mergeCell ref="E20:G20"/>
    <mergeCell ref="A1:J1"/>
    <mergeCell ref="H36:J36"/>
    <mergeCell ref="A39:C39"/>
    <mergeCell ref="B41:C41"/>
    <mergeCell ref="E4:G4"/>
    <mergeCell ref="H4:J4"/>
    <mergeCell ref="H20:J20"/>
    <mergeCell ref="A4:D5"/>
    <mergeCell ref="A7:C7"/>
    <mergeCell ref="B9:C9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N58"/>
  <sheetViews>
    <sheetView showGridLines="0" zoomScaleSheetLayoutView="100" workbookViewId="0" topLeftCell="A1">
      <selection activeCell="D16" sqref="D16"/>
    </sheetView>
  </sheetViews>
  <sheetFormatPr defaultColWidth="8.796875" defaultRowHeight="14.25"/>
  <cols>
    <col min="1" max="1" width="4.8984375" style="2" customWidth="1"/>
    <col min="2" max="2" width="38.5" style="2" customWidth="1"/>
    <col min="3" max="3" width="2" style="2" customWidth="1"/>
    <col min="4" max="4" width="17.59765625" style="2" customWidth="1"/>
    <col min="5" max="5" width="3.59765625" style="2" customWidth="1"/>
    <col min="6" max="6" width="17.59765625" style="2" customWidth="1"/>
    <col min="7" max="7" width="3.59765625" style="2" customWidth="1"/>
    <col min="8" max="8" width="3.09765625" style="2" customWidth="1"/>
    <col min="9" max="9" width="38.5" style="2" customWidth="1"/>
    <col min="10" max="10" width="2" style="2" customWidth="1"/>
    <col min="11" max="11" width="17.59765625" style="2" customWidth="1"/>
    <col min="12" max="12" width="3.59765625" style="2" customWidth="1"/>
    <col min="13" max="13" width="17.59765625" style="2" customWidth="1"/>
    <col min="14" max="14" width="3.59765625" style="2" customWidth="1"/>
    <col min="15" max="15" width="11.3984375" style="2" customWidth="1"/>
    <col min="16" max="16" width="25.3984375" style="2" customWidth="1"/>
    <col min="17" max="22" width="11.3984375" style="2" customWidth="1"/>
    <col min="23" max="23" width="27.3984375" style="2" customWidth="1"/>
    <col min="24" max="25" width="13.3984375" style="2" customWidth="1"/>
    <col min="26" max="26" width="17.3984375" style="2" customWidth="1"/>
    <col min="27" max="27" width="11.3984375" style="2" customWidth="1"/>
    <col min="28" max="28" width="21.3984375" style="2" customWidth="1"/>
    <col min="29" max="31" width="8.3984375" style="2" customWidth="1"/>
    <col min="32" max="32" width="21.3984375" style="2" customWidth="1"/>
    <col min="33" max="35" width="8.3984375" style="2" customWidth="1"/>
    <col min="36" max="36" width="7.3984375" style="2" customWidth="1"/>
    <col min="37" max="37" width="17.3984375" style="2" customWidth="1"/>
    <col min="38" max="38" width="7.3984375" style="2" customWidth="1"/>
    <col min="39" max="39" width="13.3984375" style="2" customWidth="1"/>
    <col min="40" max="46" width="11.3984375" style="2" customWidth="1"/>
    <col min="47" max="47" width="13.3984375" style="2" customWidth="1"/>
    <col min="48" max="50" width="4.3984375" style="2" customWidth="1"/>
    <col min="51" max="54" width="6.3984375" style="2" customWidth="1"/>
    <col min="55" max="67" width="4.3984375" style="2" customWidth="1"/>
    <col min="68" max="68" width="11.3984375" style="2" customWidth="1"/>
    <col min="69" max="69" width="17.3984375" style="2" customWidth="1"/>
    <col min="70" max="97" width="3.3984375" style="2" customWidth="1"/>
    <col min="98" max="98" width="11.3984375" style="2" customWidth="1"/>
    <col min="99" max="99" width="15.3984375" style="2" customWidth="1"/>
    <col min="100" max="106" width="11.3984375" style="2" customWidth="1"/>
    <col min="107" max="107" width="16.3984375" style="2" customWidth="1"/>
    <col min="108" max="113" width="9" style="2" customWidth="1"/>
    <col min="114" max="115" width="11.3984375" style="2" customWidth="1"/>
    <col min="116" max="119" width="9" style="2" customWidth="1"/>
    <col min="120" max="120" width="8.3984375" style="2" customWidth="1"/>
    <col min="121" max="122" width="7.3984375" style="2" customWidth="1"/>
    <col min="123" max="124" width="12.3984375" style="2" customWidth="1"/>
    <col min="125" max="125" width="11.3984375" style="2" customWidth="1"/>
    <col min="126" max="126" width="8.3984375" style="2" customWidth="1"/>
    <col min="127" max="127" width="6.3984375" style="2" customWidth="1"/>
    <col min="128" max="135" width="5.3984375" style="2" customWidth="1"/>
    <col min="136" max="136" width="6.3984375" style="2" customWidth="1"/>
    <col min="137" max="137" width="9" style="2" customWidth="1"/>
    <col min="138" max="140" width="5.3984375" style="2" customWidth="1"/>
    <col min="141" max="141" width="11.3984375" style="2" customWidth="1"/>
    <col min="142" max="142" width="9" style="2" customWidth="1"/>
    <col min="143" max="143" width="11.3984375" style="2" customWidth="1"/>
    <col min="144" max="144" width="7.3984375" style="2" customWidth="1"/>
    <col min="145" max="147" width="5.3984375" style="2" customWidth="1"/>
    <col min="148" max="148" width="6.3984375" style="2" customWidth="1"/>
    <col min="149" max="150" width="5.3984375" style="2" customWidth="1"/>
    <col min="151" max="151" width="6.3984375" style="2" customWidth="1"/>
    <col min="152" max="153" width="5.3984375" style="2" customWidth="1"/>
    <col min="154" max="154" width="6.3984375" style="2" customWidth="1"/>
    <col min="155" max="158" width="5.3984375" style="2" customWidth="1"/>
    <col min="159" max="159" width="13.3984375" style="2" customWidth="1"/>
    <col min="160" max="160" width="15.3984375" style="2" customWidth="1"/>
    <col min="161" max="161" width="5.3984375" style="2" customWidth="1"/>
    <col min="162" max="162" width="9" style="2" customWidth="1"/>
    <col min="163" max="163" width="5.3984375" style="2" customWidth="1"/>
    <col min="164" max="164" width="9" style="2" customWidth="1"/>
    <col min="165" max="165" width="5.3984375" style="2" customWidth="1"/>
    <col min="166" max="166" width="9" style="2" customWidth="1"/>
    <col min="167" max="167" width="5.3984375" style="2" customWidth="1"/>
    <col min="168" max="168" width="9" style="2" customWidth="1"/>
    <col min="169" max="169" width="5.3984375" style="2" customWidth="1"/>
    <col min="170" max="170" width="9" style="2" customWidth="1"/>
    <col min="171" max="171" width="5.3984375" style="2" customWidth="1"/>
    <col min="172" max="172" width="9" style="2" customWidth="1"/>
    <col min="173" max="173" width="11.3984375" style="2" customWidth="1"/>
    <col min="174" max="174" width="13.3984375" style="2" customWidth="1"/>
    <col min="175" max="175" width="29.3984375" style="2" customWidth="1"/>
    <col min="176" max="185" width="7.3984375" style="2" customWidth="1"/>
    <col min="186" max="186" width="6.3984375" style="2" customWidth="1"/>
    <col min="187" max="187" width="29.3984375" style="2" customWidth="1"/>
    <col min="188" max="197" width="7.3984375" style="2" customWidth="1"/>
    <col min="198" max="198" width="6.3984375" style="2" customWidth="1"/>
    <col min="199" max="16384" width="11.3984375" style="2" customWidth="1"/>
  </cols>
  <sheetData>
    <row r="1" spans="1:14" ht="21">
      <c r="A1" s="281" t="s">
        <v>280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9" ht="15" customHeight="1">
      <c r="A2" s="181"/>
      <c r="B2" s="181"/>
      <c r="C2" s="181"/>
      <c r="D2" s="181"/>
      <c r="E2" s="181"/>
      <c r="F2" s="181"/>
      <c r="G2" s="181"/>
      <c r="H2" s="182"/>
      <c r="I2" s="182"/>
    </row>
    <row r="3" spans="1:7" ht="14.25" thickBot="1">
      <c r="A3" s="3"/>
      <c r="B3" s="3"/>
      <c r="C3" s="3"/>
      <c r="D3" s="3"/>
      <c r="E3" s="3"/>
      <c r="F3" s="3"/>
      <c r="G3" s="3"/>
    </row>
    <row r="4" spans="1:14" ht="15" customHeight="1">
      <c r="A4" s="293" t="s">
        <v>240</v>
      </c>
      <c r="B4" s="293"/>
      <c r="C4" s="294"/>
      <c r="D4" s="349" t="s">
        <v>281</v>
      </c>
      <c r="E4" s="293"/>
      <c r="F4" s="349" t="s">
        <v>282</v>
      </c>
      <c r="G4" s="293"/>
      <c r="H4" s="293" t="s">
        <v>240</v>
      </c>
      <c r="I4" s="293"/>
      <c r="J4" s="294"/>
      <c r="K4" s="338" t="s">
        <v>281</v>
      </c>
      <c r="L4" s="293"/>
      <c r="M4" s="349" t="s">
        <v>282</v>
      </c>
      <c r="N4" s="293"/>
    </row>
    <row r="5" spans="1:14" ht="15" customHeight="1">
      <c r="A5" s="297"/>
      <c r="B5" s="297"/>
      <c r="C5" s="298"/>
      <c r="D5" s="339"/>
      <c r="E5" s="297"/>
      <c r="F5" s="339"/>
      <c r="G5" s="297"/>
      <c r="H5" s="297"/>
      <c r="I5" s="297"/>
      <c r="J5" s="298"/>
      <c r="K5" s="339"/>
      <c r="L5" s="297"/>
      <c r="M5" s="339"/>
      <c r="N5" s="297"/>
    </row>
    <row r="6" spans="1:12" ht="9" customHeight="1">
      <c r="A6" s="99"/>
      <c r="B6" s="99"/>
      <c r="C6" s="84"/>
      <c r="D6" s="183"/>
      <c r="E6" s="183"/>
      <c r="F6" s="183"/>
      <c r="G6" s="183"/>
      <c r="K6" s="184"/>
      <c r="L6" s="50"/>
    </row>
    <row r="7" spans="1:14" ht="16.5" customHeight="1">
      <c r="A7" s="110" t="s">
        <v>241</v>
      </c>
      <c r="B7" s="110"/>
      <c r="C7" s="88"/>
      <c r="D7" s="185">
        <f>SUM(D8:D11)</f>
        <v>7764597.49</v>
      </c>
      <c r="E7" s="160" t="s">
        <v>148</v>
      </c>
      <c r="F7" s="185">
        <f>SUM(F8:F11)</f>
        <v>15107114.170000002</v>
      </c>
      <c r="G7" s="160" t="s">
        <v>148</v>
      </c>
      <c r="H7" s="110"/>
      <c r="I7" s="87" t="s">
        <v>254</v>
      </c>
      <c r="J7" s="88"/>
      <c r="K7" s="24">
        <v>65000000</v>
      </c>
      <c r="L7" s="110"/>
      <c r="M7" s="24">
        <v>65000000</v>
      </c>
      <c r="N7" s="160"/>
    </row>
    <row r="8" spans="1:14" ht="16.5" customHeight="1">
      <c r="A8" s="110"/>
      <c r="B8" s="87" t="s">
        <v>243</v>
      </c>
      <c r="C8" s="88"/>
      <c r="D8" s="185">
        <v>8839.17</v>
      </c>
      <c r="E8" s="160"/>
      <c r="F8" s="185">
        <v>8839.17</v>
      </c>
      <c r="G8" s="160"/>
      <c r="H8" s="110"/>
      <c r="I8" s="134" t="s">
        <v>285</v>
      </c>
      <c r="J8" s="88"/>
      <c r="K8" s="24">
        <v>300000000</v>
      </c>
      <c r="L8" s="110"/>
      <c r="M8" s="24">
        <v>300000000</v>
      </c>
      <c r="N8" s="160"/>
    </row>
    <row r="9" spans="1:14" ht="16.5" customHeight="1">
      <c r="A9" s="110"/>
      <c r="B9" s="87" t="s">
        <v>245</v>
      </c>
      <c r="C9" s="88"/>
      <c r="D9" s="185">
        <v>332240.38</v>
      </c>
      <c r="E9" s="160"/>
      <c r="F9" s="185">
        <v>802601.96</v>
      </c>
      <c r="G9" s="160"/>
      <c r="H9" s="110"/>
      <c r="I9" s="87" t="s">
        <v>286</v>
      </c>
      <c r="J9" s="88"/>
      <c r="K9" s="24">
        <v>20297000</v>
      </c>
      <c r="L9" s="110"/>
      <c r="M9" s="24">
        <v>27677000</v>
      </c>
      <c r="N9" s="160"/>
    </row>
    <row r="10" spans="1:14" ht="16.5" customHeight="1">
      <c r="A10" s="110"/>
      <c r="B10" s="87" t="s">
        <v>247</v>
      </c>
      <c r="C10" s="88"/>
      <c r="D10" s="185">
        <v>6766849.54</v>
      </c>
      <c r="E10" s="160"/>
      <c r="F10" s="185">
        <v>9681251.73</v>
      </c>
      <c r="G10" s="160"/>
      <c r="H10" s="110"/>
      <c r="I10" s="87" t="s">
        <v>256</v>
      </c>
      <c r="J10" s="88"/>
      <c r="K10" s="24">
        <v>50000000</v>
      </c>
      <c r="L10" s="110"/>
      <c r="M10" s="24">
        <v>50000000</v>
      </c>
      <c r="N10" s="160"/>
    </row>
    <row r="11" spans="1:14" ht="16.5" customHeight="1">
      <c r="A11" s="110"/>
      <c r="B11" s="87" t="s">
        <v>248</v>
      </c>
      <c r="C11" s="88"/>
      <c r="D11" s="185">
        <v>656668.4</v>
      </c>
      <c r="E11" s="160"/>
      <c r="F11" s="185">
        <v>4614421.31</v>
      </c>
      <c r="G11" s="160"/>
      <c r="H11" s="110"/>
      <c r="I11" s="90" t="s">
        <v>257</v>
      </c>
      <c r="J11" s="88"/>
      <c r="K11" s="24">
        <v>15000000</v>
      </c>
      <c r="L11" s="110"/>
      <c r="M11" s="24">
        <v>15000000</v>
      </c>
      <c r="N11" s="160"/>
    </row>
    <row r="12" spans="1:14" ht="16.5" customHeight="1">
      <c r="A12" s="110"/>
      <c r="B12" s="110"/>
      <c r="C12" s="88"/>
      <c r="D12" s="186"/>
      <c r="E12" s="160"/>
      <c r="F12" s="186"/>
      <c r="G12" s="160"/>
      <c r="H12" s="110"/>
      <c r="I12" s="90" t="s">
        <v>259</v>
      </c>
      <c r="J12" s="88"/>
      <c r="K12" s="188">
        <v>5000000</v>
      </c>
      <c r="L12" s="110"/>
      <c r="M12" s="188">
        <v>5000000</v>
      </c>
      <c r="N12" s="160"/>
    </row>
    <row r="13" spans="1:14" ht="16.5" customHeight="1">
      <c r="A13" s="110" t="s">
        <v>251</v>
      </c>
      <c r="B13" s="110"/>
      <c r="C13" s="88"/>
      <c r="D13" s="185">
        <f>SUM(D14:D17)</f>
        <v>1144582.81</v>
      </c>
      <c r="E13" s="160" t="s">
        <v>148</v>
      </c>
      <c r="F13" s="185">
        <f>SUM(F14:F17)</f>
        <v>1476066.99</v>
      </c>
      <c r="G13" s="160" t="s">
        <v>148</v>
      </c>
      <c r="H13" s="110"/>
      <c r="I13" s="90" t="s">
        <v>261</v>
      </c>
      <c r="J13" s="88"/>
      <c r="K13" s="188">
        <v>1065582000</v>
      </c>
      <c r="L13" s="110"/>
      <c r="M13" s="188">
        <v>1090945000</v>
      </c>
      <c r="N13" s="160"/>
    </row>
    <row r="14" spans="1:14" ht="16.5" customHeight="1">
      <c r="A14" s="110"/>
      <c r="B14" s="87" t="s">
        <v>243</v>
      </c>
      <c r="C14" s="88"/>
      <c r="D14" s="185">
        <v>34021.37</v>
      </c>
      <c r="E14" s="160"/>
      <c r="F14" s="185">
        <v>34021.37</v>
      </c>
      <c r="G14" s="160"/>
      <c r="H14" s="110"/>
      <c r="I14" s="90" t="s">
        <v>262</v>
      </c>
      <c r="J14" s="88"/>
      <c r="K14" s="28">
        <v>83198000</v>
      </c>
      <c r="L14" s="110"/>
      <c r="M14" s="29">
        <v>101550000</v>
      </c>
      <c r="N14" s="160"/>
    </row>
    <row r="15" spans="1:14" ht="16.5" customHeight="1">
      <c r="A15" s="110"/>
      <c r="B15" s="87" t="s">
        <v>245</v>
      </c>
      <c r="C15" s="88"/>
      <c r="D15" s="185">
        <v>132844.76</v>
      </c>
      <c r="E15" s="160"/>
      <c r="F15" s="185">
        <v>223318.98</v>
      </c>
      <c r="G15" s="160"/>
      <c r="H15" s="110"/>
      <c r="I15" s="190" t="s">
        <v>264</v>
      </c>
      <c r="J15" s="88"/>
      <c r="K15" s="28"/>
      <c r="L15" s="110"/>
      <c r="M15" s="29"/>
      <c r="N15" s="160"/>
    </row>
    <row r="16" spans="1:14" ht="16.5" customHeight="1">
      <c r="A16" s="110"/>
      <c r="B16" s="87" t="s">
        <v>247</v>
      </c>
      <c r="C16" s="88"/>
      <c r="D16" s="185">
        <v>939641.84</v>
      </c>
      <c r="E16" s="160"/>
      <c r="F16" s="185">
        <v>1178106.45</v>
      </c>
      <c r="G16" s="160"/>
      <c r="H16" s="110"/>
      <c r="I16" s="74" t="s">
        <v>287</v>
      </c>
      <c r="J16" s="88"/>
      <c r="K16" s="70">
        <v>10000000</v>
      </c>
      <c r="L16" s="110"/>
      <c r="M16" s="70">
        <v>10000000</v>
      </c>
      <c r="N16" s="160"/>
    </row>
    <row r="17" spans="1:14" ht="16.5" customHeight="1">
      <c r="A17" s="110"/>
      <c r="B17" s="87" t="s">
        <v>248</v>
      </c>
      <c r="C17" s="88"/>
      <c r="D17" s="185">
        <v>38074.84</v>
      </c>
      <c r="E17" s="160"/>
      <c r="F17" s="185">
        <v>40620.19</v>
      </c>
      <c r="G17" s="160"/>
      <c r="H17" s="110"/>
      <c r="I17" s="21" t="s">
        <v>288</v>
      </c>
      <c r="J17" s="88"/>
      <c r="K17" s="70">
        <v>0</v>
      </c>
      <c r="L17" s="110"/>
      <c r="M17" s="70">
        <v>19277000</v>
      </c>
      <c r="N17" s="160"/>
    </row>
    <row r="18" spans="1:14" ht="16.5" customHeight="1">
      <c r="A18" s="110"/>
      <c r="B18" s="110"/>
      <c r="C18" s="88"/>
      <c r="D18" s="186"/>
      <c r="E18" s="160"/>
      <c r="F18" s="186"/>
      <c r="G18" s="160"/>
      <c r="H18" s="110"/>
      <c r="I18" s="21" t="s">
        <v>289</v>
      </c>
      <c r="J18" s="88"/>
      <c r="K18" s="70">
        <v>0</v>
      </c>
      <c r="L18" s="110"/>
      <c r="M18" s="70">
        <v>70000</v>
      </c>
      <c r="N18" s="160"/>
    </row>
    <row r="19" spans="1:14" ht="16.5" customHeight="1">
      <c r="A19" s="110"/>
      <c r="B19" s="87" t="s">
        <v>255</v>
      </c>
      <c r="C19" s="88"/>
      <c r="D19" s="185">
        <v>1823209.99</v>
      </c>
      <c r="E19" s="160"/>
      <c r="F19" s="185">
        <v>2272924.06</v>
      </c>
      <c r="G19" s="160"/>
      <c r="H19" s="110"/>
      <c r="I19" s="21" t="s">
        <v>290</v>
      </c>
      <c r="J19" s="88"/>
      <c r="K19" s="135">
        <v>0</v>
      </c>
      <c r="L19" s="110"/>
      <c r="M19" s="70">
        <v>2250000</v>
      </c>
      <c r="N19" s="160"/>
    </row>
    <row r="20" spans="1:14" ht="16.5" customHeight="1">
      <c r="A20" s="110"/>
      <c r="B20" s="110"/>
      <c r="C20" s="88"/>
      <c r="D20" s="186"/>
      <c r="E20" s="160"/>
      <c r="F20" s="186"/>
      <c r="G20" s="160"/>
      <c r="H20" s="110"/>
      <c r="I20" s="90" t="s">
        <v>291</v>
      </c>
      <c r="J20" s="91"/>
      <c r="K20" s="2">
        <v>0</v>
      </c>
      <c r="M20" s="191">
        <v>2778000</v>
      </c>
      <c r="N20" s="160"/>
    </row>
    <row r="21" spans="1:14" ht="16.5" customHeight="1">
      <c r="A21" s="110" t="s">
        <v>258</v>
      </c>
      <c r="B21" s="110"/>
      <c r="C21" s="88"/>
      <c r="D21" s="187">
        <v>288333000</v>
      </c>
      <c r="E21" s="160" t="s">
        <v>150</v>
      </c>
      <c r="F21" s="187">
        <v>298982500</v>
      </c>
      <c r="G21" s="160" t="s">
        <v>150</v>
      </c>
      <c r="H21" s="110"/>
      <c r="I21" s="90" t="s">
        <v>292</v>
      </c>
      <c r="J21" s="192"/>
      <c r="K21" s="193">
        <v>0</v>
      </c>
      <c r="M21" s="194">
        <v>10000</v>
      </c>
      <c r="N21" s="160"/>
    </row>
    <row r="22" spans="1:14" ht="16.5" customHeight="1">
      <c r="A22" s="110"/>
      <c r="B22" s="87" t="s">
        <v>260</v>
      </c>
      <c r="C22" s="88"/>
      <c r="D22" s="187">
        <v>288333000</v>
      </c>
      <c r="E22" s="160"/>
      <c r="F22" s="187">
        <v>298982500</v>
      </c>
      <c r="G22" s="160"/>
      <c r="H22" s="110"/>
      <c r="I22" s="90" t="s">
        <v>293</v>
      </c>
      <c r="J22" s="91"/>
      <c r="K22" s="2">
        <v>0</v>
      </c>
      <c r="M22" s="191">
        <v>613700000</v>
      </c>
      <c r="N22" s="160"/>
    </row>
    <row r="23" spans="1:14" ht="16.5" customHeight="1">
      <c r="A23" s="110"/>
      <c r="B23" s="110"/>
      <c r="C23" s="88"/>
      <c r="D23" s="64"/>
      <c r="E23" s="160"/>
      <c r="F23" s="64"/>
      <c r="G23" s="160"/>
      <c r="H23" s="110"/>
      <c r="I23" s="90" t="s">
        <v>295</v>
      </c>
      <c r="J23" s="91"/>
      <c r="K23" s="2">
        <v>0</v>
      </c>
      <c r="M23" s="191">
        <v>22000000</v>
      </c>
      <c r="N23" s="160"/>
    </row>
    <row r="24" spans="1:14" ht="16.5" customHeight="1">
      <c r="A24" s="110" t="s">
        <v>263</v>
      </c>
      <c r="B24" s="110"/>
      <c r="C24" s="88"/>
      <c r="D24" s="189">
        <f>SUM(D25:D34)+SUM(K7:K58)</f>
        <v>4824541700</v>
      </c>
      <c r="E24" s="160" t="s">
        <v>150</v>
      </c>
      <c r="F24" s="189">
        <f>SUM(F25:F34)+SUM(M7:M58)</f>
        <v>5645536060</v>
      </c>
      <c r="G24" s="160" t="s">
        <v>150</v>
      </c>
      <c r="H24" s="110"/>
      <c r="I24" s="90" t="s">
        <v>296</v>
      </c>
      <c r="J24" s="91"/>
      <c r="K24" s="2">
        <v>0</v>
      </c>
      <c r="M24" s="191">
        <v>100000</v>
      </c>
      <c r="N24" s="160"/>
    </row>
    <row r="25" spans="1:14" ht="16.5" customHeight="1">
      <c r="A25" s="110"/>
      <c r="B25" s="87" t="s">
        <v>265</v>
      </c>
      <c r="C25" s="88"/>
      <c r="D25" s="24">
        <v>3000000</v>
      </c>
      <c r="E25" s="160"/>
      <c r="F25" s="24">
        <v>4850000</v>
      </c>
      <c r="G25" s="160"/>
      <c r="H25" s="110"/>
      <c r="I25" s="90" t="s">
        <v>297</v>
      </c>
      <c r="J25" s="91"/>
      <c r="K25" s="2">
        <v>0</v>
      </c>
      <c r="M25" s="191">
        <v>9500000</v>
      </c>
      <c r="N25" s="160"/>
    </row>
    <row r="26" spans="1:14" ht="16.5" customHeight="1">
      <c r="A26" s="110"/>
      <c r="B26" s="87" t="s">
        <v>266</v>
      </c>
      <c r="C26" s="88"/>
      <c r="D26" s="24">
        <v>25650000</v>
      </c>
      <c r="E26" s="160"/>
      <c r="F26" s="24">
        <v>37400000</v>
      </c>
      <c r="G26" s="160"/>
      <c r="H26" s="110"/>
      <c r="I26" s="90" t="s">
        <v>298</v>
      </c>
      <c r="J26" s="91"/>
      <c r="K26" s="2">
        <v>0</v>
      </c>
      <c r="M26" s="191">
        <v>15000000</v>
      </c>
      <c r="N26" s="160"/>
    </row>
    <row r="27" spans="1:14" ht="16.5" customHeight="1" thickBot="1">
      <c r="A27" s="110"/>
      <c r="B27" s="87" t="s">
        <v>267</v>
      </c>
      <c r="C27" s="88"/>
      <c r="D27" s="24">
        <v>343859300</v>
      </c>
      <c r="E27" s="160"/>
      <c r="F27" s="24">
        <v>384010860</v>
      </c>
      <c r="G27" s="160"/>
      <c r="H27" s="136"/>
      <c r="I27" s="92" t="s">
        <v>299</v>
      </c>
      <c r="J27" s="198"/>
      <c r="K27" s="199">
        <v>0</v>
      </c>
      <c r="L27" s="199"/>
      <c r="M27" s="200">
        <v>10000000</v>
      </c>
      <c r="N27" s="136"/>
    </row>
    <row r="28" spans="1:14" ht="16.5" customHeight="1">
      <c r="A28" s="110"/>
      <c r="B28" s="87" t="s">
        <v>268</v>
      </c>
      <c r="C28" s="88"/>
      <c r="D28" s="24">
        <v>1077394000</v>
      </c>
      <c r="E28" s="160"/>
      <c r="F28" s="24">
        <v>1095168000</v>
      </c>
      <c r="G28" s="160"/>
      <c r="H28" s="110"/>
      <c r="I28" s="87"/>
      <c r="J28" s="50"/>
      <c r="K28" s="50"/>
      <c r="L28" s="50"/>
      <c r="M28" s="274"/>
      <c r="N28" s="110"/>
    </row>
    <row r="29" spans="1:14" ht="16.5" customHeight="1">
      <c r="A29" s="110"/>
      <c r="B29" s="87" t="s">
        <v>269</v>
      </c>
      <c r="C29" s="88"/>
      <c r="D29" s="29">
        <v>1709274000</v>
      </c>
      <c r="E29" s="160"/>
      <c r="F29" s="29">
        <v>1709274000</v>
      </c>
      <c r="G29" s="160"/>
      <c r="H29" s="110"/>
      <c r="I29" s="87"/>
      <c r="J29" s="275"/>
      <c r="K29" s="275"/>
      <c r="L29" s="50"/>
      <c r="M29" s="276"/>
      <c r="N29" s="110"/>
    </row>
    <row r="30" spans="1:14" ht="16.5" customHeight="1">
      <c r="A30" s="110"/>
      <c r="B30" s="87" t="s">
        <v>270</v>
      </c>
      <c r="C30" s="88"/>
      <c r="D30" s="24">
        <v>5000000</v>
      </c>
      <c r="E30" s="160"/>
      <c r="F30" s="24">
        <v>5000000</v>
      </c>
      <c r="G30" s="160"/>
      <c r="H30" s="110"/>
      <c r="I30" s="87"/>
      <c r="J30" s="50"/>
      <c r="K30" s="50"/>
      <c r="L30" s="50"/>
      <c r="M30" s="274"/>
      <c r="N30" s="110"/>
    </row>
    <row r="31" spans="1:14" ht="16.5" customHeight="1">
      <c r="A31" s="110"/>
      <c r="B31" s="87" t="s">
        <v>271</v>
      </c>
      <c r="C31" s="88"/>
      <c r="D31" s="24">
        <v>500000</v>
      </c>
      <c r="E31" s="160"/>
      <c r="F31" s="24">
        <v>500000</v>
      </c>
      <c r="G31" s="160"/>
      <c r="H31" s="110"/>
      <c r="I31" s="87"/>
      <c r="J31" s="50"/>
      <c r="K31" s="50"/>
      <c r="L31" s="50"/>
      <c r="M31" s="274"/>
      <c r="N31" s="110"/>
    </row>
    <row r="32" spans="1:14" ht="16.5" customHeight="1">
      <c r="A32" s="110"/>
      <c r="B32" s="195" t="s">
        <v>294</v>
      </c>
      <c r="C32" s="88"/>
      <c r="D32" s="24">
        <v>2287400</v>
      </c>
      <c r="E32" s="160"/>
      <c r="F32" s="24">
        <v>3076200</v>
      </c>
      <c r="G32" s="160"/>
      <c r="H32" s="110"/>
      <c r="I32" s="87"/>
      <c r="J32" s="50"/>
      <c r="K32" s="50"/>
      <c r="L32" s="50"/>
      <c r="M32" s="274"/>
      <c r="N32" s="110"/>
    </row>
    <row r="33" spans="1:14" ht="16.5" customHeight="1">
      <c r="A33" s="110"/>
      <c r="B33" s="87" t="s">
        <v>272</v>
      </c>
      <c r="C33" s="88"/>
      <c r="D33" s="24">
        <v>33500000</v>
      </c>
      <c r="E33" s="160"/>
      <c r="F33" s="24">
        <v>36400000</v>
      </c>
      <c r="G33" s="160"/>
      <c r="H33" s="110"/>
      <c r="I33" s="87"/>
      <c r="J33" s="50"/>
      <c r="K33" s="50"/>
      <c r="L33" s="50"/>
      <c r="M33" s="274"/>
      <c r="N33" s="110"/>
    </row>
    <row r="34" spans="1:14" ht="16.5" customHeight="1">
      <c r="A34" s="110"/>
      <c r="B34" s="87" t="s">
        <v>273</v>
      </c>
      <c r="C34" s="110"/>
      <c r="D34" s="196">
        <v>10000000</v>
      </c>
      <c r="E34" s="160"/>
      <c r="F34" s="197">
        <v>10000000</v>
      </c>
      <c r="G34" s="160"/>
      <c r="H34" s="110"/>
      <c r="I34" s="87"/>
      <c r="J34" s="50"/>
      <c r="K34" s="50"/>
      <c r="L34" s="50"/>
      <c r="M34" s="274"/>
      <c r="N34" s="110"/>
    </row>
    <row r="35" spans="1:14" ht="16.5" customHeight="1">
      <c r="A35" s="110"/>
      <c r="B35" s="87" t="s">
        <v>274</v>
      </c>
      <c r="C35" s="110"/>
      <c r="D35" s="73">
        <v>10000000</v>
      </c>
      <c r="E35" s="110" t="s">
        <v>150</v>
      </c>
      <c r="F35" s="24">
        <v>10000000</v>
      </c>
      <c r="G35" s="160" t="s">
        <v>150</v>
      </c>
      <c r="H35" s="110"/>
      <c r="I35" s="87"/>
      <c r="J35" s="50"/>
      <c r="K35" s="50"/>
      <c r="L35" s="50"/>
      <c r="M35" s="274"/>
      <c r="N35" s="110"/>
    </row>
    <row r="36" spans="1:14" ht="16.5" customHeight="1">
      <c r="A36" s="110"/>
      <c r="B36" s="87" t="s">
        <v>275</v>
      </c>
      <c r="C36" s="88"/>
      <c r="D36" s="24">
        <v>12000000</v>
      </c>
      <c r="E36" s="110"/>
      <c r="F36" s="24">
        <v>14400000</v>
      </c>
      <c r="G36" s="160"/>
      <c r="H36" s="110"/>
      <c r="I36" s="87"/>
      <c r="J36" s="50"/>
      <c r="K36" s="50"/>
      <c r="L36" s="50"/>
      <c r="M36" s="274"/>
      <c r="N36" s="110"/>
    </row>
    <row r="37" spans="1:14" ht="16.5" customHeight="1">
      <c r="A37" s="110"/>
      <c r="B37" s="87" t="s">
        <v>276</v>
      </c>
      <c r="C37" s="88"/>
      <c r="D37" s="24">
        <v>20000000</v>
      </c>
      <c r="E37" s="110"/>
      <c r="F37" s="24">
        <v>20000000</v>
      </c>
      <c r="G37" s="160"/>
      <c r="H37" s="110"/>
      <c r="I37" s="21"/>
      <c r="J37" s="110"/>
      <c r="K37" s="70"/>
      <c r="L37" s="110"/>
      <c r="M37" s="70"/>
      <c r="N37" s="110"/>
    </row>
    <row r="38" spans="1:14" ht="16.5" customHeight="1">
      <c r="A38" s="110"/>
      <c r="B38" s="87" t="s">
        <v>277</v>
      </c>
      <c r="C38" s="88"/>
      <c r="D38" s="24">
        <v>1875000</v>
      </c>
      <c r="E38" s="110"/>
      <c r="F38" s="24">
        <v>2450900</v>
      </c>
      <c r="G38" s="160"/>
      <c r="H38" s="110"/>
      <c r="I38" s="21"/>
      <c r="J38" s="110"/>
      <c r="K38" s="70"/>
      <c r="L38" s="110"/>
      <c r="M38" s="70"/>
      <c r="N38" s="160"/>
    </row>
    <row r="39" spans="1:14" ht="16.5" customHeight="1">
      <c r="A39" s="110"/>
      <c r="B39" s="87" t="s">
        <v>278</v>
      </c>
      <c r="C39" s="88"/>
      <c r="D39" s="24">
        <v>500000</v>
      </c>
      <c r="E39" s="110"/>
      <c r="F39" s="24">
        <v>500000</v>
      </c>
      <c r="G39" s="160"/>
      <c r="H39" s="110"/>
      <c r="I39" s="21"/>
      <c r="J39" s="110"/>
      <c r="K39" s="70"/>
      <c r="L39" s="110"/>
      <c r="M39" s="70"/>
      <c r="N39" s="160"/>
    </row>
    <row r="40" spans="1:14" ht="16.5" customHeight="1">
      <c r="A40" s="110"/>
      <c r="B40" s="87" t="s">
        <v>279</v>
      </c>
      <c r="C40" s="88"/>
      <c r="D40" s="24">
        <v>4804200</v>
      </c>
      <c r="E40" s="110"/>
      <c r="F40" s="24">
        <v>6303600</v>
      </c>
      <c r="G40" s="160"/>
      <c r="H40" s="110"/>
      <c r="I40" s="21"/>
      <c r="J40" s="110"/>
      <c r="K40" s="70"/>
      <c r="L40" s="110"/>
      <c r="M40" s="70"/>
      <c r="N40" s="160"/>
    </row>
    <row r="41" spans="1:14" ht="16.5" customHeight="1">
      <c r="A41" s="110"/>
      <c r="B41" s="87" t="s">
        <v>242</v>
      </c>
      <c r="C41" s="88"/>
      <c r="D41" s="24">
        <v>10000000</v>
      </c>
      <c r="E41" s="110"/>
      <c r="F41" s="24">
        <v>10000000</v>
      </c>
      <c r="G41" s="160"/>
      <c r="H41" s="110"/>
      <c r="I41" s="21"/>
      <c r="J41" s="110"/>
      <c r="K41" s="70"/>
      <c r="L41" s="110"/>
      <c r="M41" s="70"/>
      <c r="N41" s="160"/>
    </row>
    <row r="42" spans="1:14" ht="16.5" customHeight="1">
      <c r="A42" s="110"/>
      <c r="B42" s="87" t="s">
        <v>244</v>
      </c>
      <c r="C42" s="88"/>
      <c r="D42" s="24">
        <v>10000000</v>
      </c>
      <c r="E42" s="110"/>
      <c r="F42" s="24">
        <v>10000000</v>
      </c>
      <c r="G42" s="160"/>
      <c r="H42" s="110"/>
      <c r="I42" s="21"/>
      <c r="J42" s="110"/>
      <c r="K42" s="70"/>
      <c r="L42" s="110"/>
      <c r="M42" s="70"/>
      <c r="N42" s="160"/>
    </row>
    <row r="43" spans="1:14" ht="16.5" customHeight="1">
      <c r="A43" s="110"/>
      <c r="B43" s="87" t="s">
        <v>246</v>
      </c>
      <c r="C43" s="88"/>
      <c r="D43" s="24">
        <v>2500000</v>
      </c>
      <c r="E43" s="110"/>
      <c r="F43" s="24">
        <v>2500000</v>
      </c>
      <c r="G43" s="160"/>
      <c r="H43" s="110"/>
      <c r="I43" s="21"/>
      <c r="J43" s="110"/>
      <c r="K43" s="70"/>
      <c r="L43" s="110"/>
      <c r="M43" s="70"/>
      <c r="N43" s="160"/>
    </row>
    <row r="44" spans="1:14" ht="16.5" customHeight="1">
      <c r="A44" s="110"/>
      <c r="B44" s="87" t="s">
        <v>283</v>
      </c>
      <c r="C44" s="88"/>
      <c r="D44" s="24">
        <v>6875000</v>
      </c>
      <c r="E44" s="110"/>
      <c r="F44" s="24">
        <v>8646000</v>
      </c>
      <c r="G44" s="160"/>
      <c r="H44" s="110"/>
      <c r="I44" s="21"/>
      <c r="J44" s="110"/>
      <c r="K44" s="70"/>
      <c r="L44" s="110"/>
      <c r="M44" s="70"/>
      <c r="N44" s="160"/>
    </row>
    <row r="45" spans="1:14" ht="16.5" customHeight="1">
      <c r="A45" s="110"/>
      <c r="B45" s="87" t="s">
        <v>249</v>
      </c>
      <c r="C45" s="88"/>
      <c r="D45" s="24">
        <v>30000000</v>
      </c>
      <c r="E45" s="110"/>
      <c r="F45" s="24">
        <v>30000000</v>
      </c>
      <c r="G45" s="160"/>
      <c r="H45" s="110"/>
      <c r="I45" s="21"/>
      <c r="J45" s="110"/>
      <c r="K45" s="70"/>
      <c r="L45" s="110"/>
      <c r="M45" s="70"/>
      <c r="N45" s="160"/>
    </row>
    <row r="46" spans="1:14" ht="16.5" customHeight="1">
      <c r="A46" s="110"/>
      <c r="B46" s="87" t="s">
        <v>250</v>
      </c>
      <c r="C46" s="88"/>
      <c r="D46" s="24">
        <v>687500</v>
      </c>
      <c r="E46" s="110"/>
      <c r="F46" s="24">
        <v>687500</v>
      </c>
      <c r="G46" s="160"/>
      <c r="H46" s="110"/>
      <c r="I46" s="21"/>
      <c r="J46" s="110"/>
      <c r="K46" s="70"/>
      <c r="L46" s="110"/>
      <c r="M46" s="70"/>
      <c r="N46" s="160"/>
    </row>
    <row r="47" spans="1:14" ht="16.5" customHeight="1">
      <c r="A47" s="110"/>
      <c r="B47" s="87" t="s">
        <v>284</v>
      </c>
      <c r="C47" s="88"/>
      <c r="D47" s="24">
        <v>2750000</v>
      </c>
      <c r="E47" s="110"/>
      <c r="F47" s="24">
        <v>3417000</v>
      </c>
      <c r="G47" s="160"/>
      <c r="H47" s="110"/>
      <c r="I47" s="21"/>
      <c r="J47" s="110"/>
      <c r="K47" s="70"/>
      <c r="L47" s="110"/>
      <c r="M47" s="70"/>
      <c r="N47" s="160"/>
    </row>
    <row r="48" spans="1:14" ht="16.5" customHeight="1">
      <c r="A48" s="110"/>
      <c r="B48" s="87" t="s">
        <v>252</v>
      </c>
      <c r="C48" s="88"/>
      <c r="D48" s="24">
        <v>3000000</v>
      </c>
      <c r="E48" s="110"/>
      <c r="F48" s="24">
        <v>0</v>
      </c>
      <c r="G48" s="160"/>
      <c r="H48" s="110"/>
      <c r="I48" s="21"/>
      <c r="J48" s="110"/>
      <c r="K48" s="70"/>
      <c r="L48" s="110"/>
      <c r="M48" s="70"/>
      <c r="N48" s="160"/>
    </row>
    <row r="49" spans="1:14" ht="16.5" customHeight="1">
      <c r="A49" s="110"/>
      <c r="B49" s="87" t="s">
        <v>253</v>
      </c>
      <c r="C49" s="88"/>
      <c r="D49" s="24">
        <v>47500000</v>
      </c>
      <c r="E49" s="110"/>
      <c r="F49" s="24">
        <v>54800000</v>
      </c>
      <c r="G49" s="160"/>
      <c r="H49" s="110"/>
      <c r="I49" s="21"/>
      <c r="J49" s="110"/>
      <c r="K49" s="70"/>
      <c r="L49" s="110"/>
      <c r="M49" s="70"/>
      <c r="N49" s="160"/>
    </row>
    <row r="50" spans="1:14" ht="10.5" customHeight="1" thickBot="1">
      <c r="A50" s="136"/>
      <c r="B50" s="136"/>
      <c r="C50" s="93"/>
      <c r="D50" s="166"/>
      <c r="E50" s="166"/>
      <c r="F50" s="166"/>
      <c r="G50" s="166"/>
      <c r="H50" s="50"/>
      <c r="I50" s="50"/>
      <c r="J50" s="50"/>
      <c r="K50" s="50"/>
      <c r="L50" s="50"/>
      <c r="M50" s="50"/>
      <c r="N50" s="50"/>
    </row>
    <row r="51" spans="1:13" s="20" customFormat="1" ht="13.5">
      <c r="A51" s="80" t="s">
        <v>300</v>
      </c>
      <c r="B51" s="80"/>
      <c r="C51" s="80"/>
      <c r="D51" s="80"/>
      <c r="E51" s="80"/>
      <c r="F51" s="79"/>
      <c r="G51" s="80"/>
      <c r="H51" s="49"/>
      <c r="I51" s="49"/>
      <c r="J51" s="49"/>
      <c r="K51" s="49"/>
      <c r="L51" s="49"/>
      <c r="M51" s="49"/>
    </row>
    <row r="52" spans="2:13" ht="17.25" customHeight="1">
      <c r="B52" s="193"/>
      <c r="C52" s="193"/>
      <c r="D52" s="193"/>
      <c r="E52" s="193"/>
      <c r="F52" s="193"/>
      <c r="G52" s="193"/>
      <c r="H52" s="193"/>
      <c r="I52" s="160"/>
      <c r="J52" s="193"/>
      <c r="K52" s="193"/>
      <c r="M52" s="194"/>
    </row>
    <row r="53" spans="9:13" ht="17.25" customHeight="1">
      <c r="I53" s="201"/>
      <c r="M53" s="191"/>
    </row>
    <row r="54" spans="2:13" ht="17.25" customHeight="1">
      <c r="B54" s="160"/>
      <c r="C54" s="160"/>
      <c r="D54" s="160"/>
      <c r="E54" s="160"/>
      <c r="F54" s="160"/>
      <c r="G54" s="160"/>
      <c r="I54" s="201"/>
      <c r="M54" s="191"/>
    </row>
    <row r="55" ht="13.5">
      <c r="M55" s="191"/>
    </row>
    <row r="56" ht="13.5">
      <c r="M56" s="191"/>
    </row>
    <row r="57" ht="13.5">
      <c r="M57" s="191"/>
    </row>
    <row r="58" ht="13.5">
      <c r="M58" s="191"/>
    </row>
  </sheetData>
  <mergeCells count="8">
    <mergeCell ref="A1:G1"/>
    <mergeCell ref="H1:N1"/>
    <mergeCell ref="H4:J5"/>
    <mergeCell ref="K4:L5"/>
    <mergeCell ref="A4:C5"/>
    <mergeCell ref="D4:E5"/>
    <mergeCell ref="F4:G5"/>
    <mergeCell ref="M4:N5"/>
  </mergeCells>
  <printOptions/>
  <pageMargins left="0.7086614173228347" right="0.7086614173228347" top="0.7086614173228347" bottom="0.5905511811023623" header="0.5118110236220472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L16"/>
  <sheetViews>
    <sheetView showGridLines="0" workbookViewId="0" topLeftCell="A1">
      <selection activeCell="H19" sqref="H19"/>
    </sheetView>
  </sheetViews>
  <sheetFormatPr defaultColWidth="8.796875" defaultRowHeight="14.25"/>
  <cols>
    <col min="1" max="1" width="4.3984375" style="20" customWidth="1"/>
    <col min="2" max="2" width="14.8984375" style="20" customWidth="1"/>
    <col min="3" max="3" width="1.59765625" style="20" customWidth="1"/>
    <col min="4" max="4" width="10" style="20" customWidth="1"/>
    <col min="5" max="5" width="1.59765625" style="20" customWidth="1"/>
    <col min="6" max="6" width="19.69921875" style="20" customWidth="1"/>
    <col min="7" max="7" width="1.59765625" style="20" customWidth="1"/>
    <col min="8" max="8" width="10" style="20" customWidth="1"/>
    <col min="9" max="9" width="4.3984375" style="20" customWidth="1"/>
    <col min="10" max="10" width="14" style="20" customWidth="1"/>
    <col min="11" max="11" width="1.59765625" style="20" customWidth="1"/>
    <col min="12" max="12" width="10.69921875" style="20" customWidth="1"/>
    <col min="13" max="13" width="13.3984375" style="20" customWidth="1"/>
    <col min="14" max="14" width="17.3984375" style="20" customWidth="1"/>
    <col min="15" max="15" width="11.3984375" style="20" customWidth="1"/>
    <col min="16" max="16" width="21.3984375" style="20" customWidth="1"/>
    <col min="17" max="19" width="8.3984375" style="20" customWidth="1"/>
    <col min="20" max="20" width="21.3984375" style="20" customWidth="1"/>
    <col min="21" max="23" width="8.3984375" style="20" customWidth="1"/>
    <col min="24" max="24" width="7.3984375" style="20" customWidth="1"/>
    <col min="25" max="25" width="17.3984375" style="20" customWidth="1"/>
    <col min="26" max="26" width="7.3984375" style="20" customWidth="1"/>
    <col min="27" max="27" width="13.3984375" style="20" customWidth="1"/>
    <col min="28" max="34" width="11.3984375" style="20" customWidth="1"/>
    <col min="35" max="35" width="13.3984375" style="20" customWidth="1"/>
    <col min="36" max="38" width="4.3984375" style="20" customWidth="1"/>
    <col min="39" max="42" width="6.3984375" style="20" customWidth="1"/>
    <col min="43" max="55" width="4.3984375" style="20" customWidth="1"/>
    <col min="56" max="56" width="11.3984375" style="20" customWidth="1"/>
    <col min="57" max="57" width="17.3984375" style="20" customWidth="1"/>
    <col min="58" max="85" width="3.3984375" style="20" customWidth="1"/>
    <col min="86" max="86" width="11.3984375" style="20" customWidth="1"/>
    <col min="87" max="87" width="15.3984375" style="20" customWidth="1"/>
    <col min="88" max="94" width="11.3984375" style="20" customWidth="1"/>
    <col min="95" max="95" width="16.3984375" style="20" customWidth="1"/>
    <col min="96" max="101" width="9" style="20" customWidth="1"/>
    <col min="102" max="103" width="11.3984375" style="20" customWidth="1"/>
    <col min="104" max="107" width="9" style="20" customWidth="1"/>
    <col min="108" max="108" width="8.3984375" style="20" customWidth="1"/>
    <col min="109" max="110" width="7.3984375" style="20" customWidth="1"/>
    <col min="111" max="112" width="12.3984375" style="20" customWidth="1"/>
    <col min="113" max="113" width="11.3984375" style="20" customWidth="1"/>
    <col min="114" max="114" width="8.3984375" style="20" customWidth="1"/>
    <col min="115" max="115" width="6.3984375" style="20" customWidth="1"/>
    <col min="116" max="123" width="5.3984375" style="20" customWidth="1"/>
    <col min="124" max="124" width="6.3984375" style="20" customWidth="1"/>
    <col min="125" max="125" width="9" style="20" customWidth="1"/>
    <col min="126" max="128" width="5.3984375" style="20" customWidth="1"/>
    <col min="129" max="129" width="11.3984375" style="20" customWidth="1"/>
    <col min="130" max="130" width="9" style="20" customWidth="1"/>
    <col min="131" max="131" width="11.3984375" style="20" customWidth="1"/>
    <col min="132" max="132" width="7.3984375" style="20" customWidth="1"/>
    <col min="133" max="135" width="5.3984375" style="20" customWidth="1"/>
    <col min="136" max="136" width="6.3984375" style="20" customWidth="1"/>
    <col min="137" max="138" width="5.3984375" style="20" customWidth="1"/>
    <col min="139" max="139" width="6.3984375" style="20" customWidth="1"/>
    <col min="140" max="141" width="5.3984375" style="20" customWidth="1"/>
    <col min="142" max="142" width="6.3984375" style="20" customWidth="1"/>
    <col min="143" max="146" width="5.3984375" style="20" customWidth="1"/>
    <col min="147" max="147" width="13.3984375" style="20" customWidth="1"/>
    <col min="148" max="148" width="15.3984375" style="20" customWidth="1"/>
    <col min="149" max="149" width="5.3984375" style="20" customWidth="1"/>
    <col min="150" max="150" width="9" style="20" customWidth="1"/>
    <col min="151" max="151" width="5.3984375" style="20" customWidth="1"/>
    <col min="152" max="152" width="9" style="20" customWidth="1"/>
    <col min="153" max="153" width="5.3984375" style="20" customWidth="1"/>
    <col min="154" max="154" width="9" style="20" customWidth="1"/>
    <col min="155" max="155" width="5.3984375" style="20" customWidth="1"/>
    <col min="156" max="156" width="9" style="20" customWidth="1"/>
    <col min="157" max="157" width="5.3984375" style="20" customWidth="1"/>
    <col min="158" max="158" width="9" style="20" customWidth="1"/>
    <col min="159" max="159" width="5.3984375" style="20" customWidth="1"/>
    <col min="160" max="160" width="9" style="20" customWidth="1"/>
    <col min="161" max="161" width="11.3984375" style="20" customWidth="1"/>
    <col min="162" max="162" width="13.3984375" style="20" customWidth="1"/>
    <col min="163" max="163" width="29.3984375" style="20" customWidth="1"/>
    <col min="164" max="173" width="7.3984375" style="20" customWidth="1"/>
    <col min="174" max="174" width="6.3984375" style="20" customWidth="1"/>
    <col min="175" max="175" width="29.3984375" style="20" customWidth="1"/>
    <col min="176" max="185" width="7.3984375" style="20" customWidth="1"/>
    <col min="186" max="186" width="6.3984375" style="20" customWidth="1"/>
    <col min="187" max="16384" width="11.3984375" style="20" customWidth="1"/>
  </cols>
  <sheetData>
    <row r="1" spans="1:12" ht="25.5" customHeight="1">
      <c r="A1" s="350" t="s">
        <v>311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3" spans="1:12" ht="14.25" thickBot="1">
      <c r="A3" s="3" t="s">
        <v>312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 t="s">
        <v>301</v>
      </c>
    </row>
    <row r="4" spans="1:12" ht="13.5">
      <c r="A4" s="287" t="s">
        <v>313</v>
      </c>
      <c r="B4" s="287"/>
      <c r="C4" s="288"/>
      <c r="D4" s="355" t="s">
        <v>302</v>
      </c>
      <c r="E4" s="351" t="s">
        <v>313</v>
      </c>
      <c r="F4" s="287"/>
      <c r="G4" s="288"/>
      <c r="H4" s="355" t="s">
        <v>302</v>
      </c>
      <c r="I4" s="351" t="s">
        <v>313</v>
      </c>
      <c r="J4" s="287"/>
      <c r="K4" s="288"/>
      <c r="L4" s="351" t="s">
        <v>302</v>
      </c>
    </row>
    <row r="5" spans="1:12" ht="13.5">
      <c r="A5" s="289"/>
      <c r="B5" s="289"/>
      <c r="C5" s="290"/>
      <c r="D5" s="356"/>
      <c r="E5" s="354"/>
      <c r="F5" s="289"/>
      <c r="G5" s="290"/>
      <c r="H5" s="356"/>
      <c r="I5" s="354"/>
      <c r="J5" s="289"/>
      <c r="K5" s="290"/>
      <c r="L5" s="352"/>
    </row>
    <row r="6" spans="1:12" ht="13.5">
      <c r="A6" s="291"/>
      <c r="B6" s="291"/>
      <c r="C6" s="277"/>
      <c r="D6" s="357"/>
      <c r="E6" s="353"/>
      <c r="F6" s="291"/>
      <c r="G6" s="277"/>
      <c r="H6" s="357"/>
      <c r="I6" s="353"/>
      <c r="J6" s="291"/>
      <c r="K6" s="277"/>
      <c r="L6" s="353"/>
    </row>
    <row r="7" spans="1:12" ht="20.25" customHeight="1">
      <c r="A7" s="204" t="s">
        <v>314</v>
      </c>
      <c r="B7" s="205" t="s">
        <v>315</v>
      </c>
      <c r="C7" s="17"/>
      <c r="D7" s="206"/>
      <c r="E7" s="85"/>
      <c r="F7" s="16" t="s">
        <v>303</v>
      </c>
      <c r="G7" s="207"/>
      <c r="H7" s="208">
        <v>4</v>
      </c>
      <c r="I7" s="209"/>
      <c r="J7" s="16" t="s">
        <v>316</v>
      </c>
      <c r="K7" s="63"/>
      <c r="L7" s="210">
        <v>56</v>
      </c>
    </row>
    <row r="8" spans="1:12" ht="20.25" customHeight="1">
      <c r="A8" s="64"/>
      <c r="B8" s="21" t="s">
        <v>317</v>
      </c>
      <c r="C8" s="22"/>
      <c r="D8" s="211">
        <v>663</v>
      </c>
      <c r="E8" s="89"/>
      <c r="F8" s="21" t="s">
        <v>304</v>
      </c>
      <c r="G8" s="41"/>
      <c r="H8" s="212">
        <v>1094</v>
      </c>
      <c r="I8" s="66"/>
      <c r="J8" s="213" t="s">
        <v>318</v>
      </c>
      <c r="K8" s="214"/>
      <c r="L8" s="215">
        <v>116</v>
      </c>
    </row>
    <row r="9" spans="1:12" ht="20.25" customHeight="1">
      <c r="A9" s="64"/>
      <c r="B9" s="21" t="s">
        <v>319</v>
      </c>
      <c r="C9" s="22"/>
      <c r="D9" s="216">
        <v>96031.16</v>
      </c>
      <c r="E9" s="89"/>
      <c r="F9" s="21" t="s">
        <v>305</v>
      </c>
      <c r="G9" s="41"/>
      <c r="H9" s="212">
        <v>122</v>
      </c>
      <c r="I9" s="66"/>
      <c r="J9" s="213" t="s">
        <v>320</v>
      </c>
      <c r="K9" s="214"/>
      <c r="L9" s="215">
        <v>122</v>
      </c>
    </row>
    <row r="10" spans="1:12" ht="20.25" customHeight="1">
      <c r="A10" s="64"/>
      <c r="B10" s="21" t="s">
        <v>321</v>
      </c>
      <c r="C10" s="22"/>
      <c r="D10" s="217">
        <v>807</v>
      </c>
      <c r="E10" s="89"/>
      <c r="F10" s="21" t="s">
        <v>306</v>
      </c>
      <c r="G10" s="41"/>
      <c r="H10" s="212">
        <v>189</v>
      </c>
      <c r="I10" s="66"/>
      <c r="J10" s="213" t="s">
        <v>322</v>
      </c>
      <c r="K10" s="214"/>
      <c r="L10" s="215">
        <v>473</v>
      </c>
    </row>
    <row r="11" spans="1:12" ht="20.25" customHeight="1">
      <c r="A11" s="64"/>
      <c r="B11" s="21" t="s">
        <v>323</v>
      </c>
      <c r="C11" s="22"/>
      <c r="D11" s="218">
        <v>157</v>
      </c>
      <c r="E11" s="89"/>
      <c r="F11" s="21" t="s">
        <v>307</v>
      </c>
      <c r="G11" s="41"/>
      <c r="H11" s="211">
        <v>266</v>
      </c>
      <c r="I11" s="66"/>
      <c r="J11" s="213" t="s">
        <v>324</v>
      </c>
      <c r="K11" s="214"/>
      <c r="L11" s="215">
        <v>19</v>
      </c>
    </row>
    <row r="12" spans="1:12" ht="20.25" customHeight="1">
      <c r="A12" s="64"/>
      <c r="B12" s="21" t="s">
        <v>325</v>
      </c>
      <c r="C12" s="22"/>
      <c r="D12" s="219">
        <v>671</v>
      </c>
      <c r="E12" s="89"/>
      <c r="F12" s="21" t="s">
        <v>308</v>
      </c>
      <c r="G12" s="41"/>
      <c r="H12" s="211">
        <v>11</v>
      </c>
      <c r="I12" s="66"/>
      <c r="J12" s="213" t="s">
        <v>326</v>
      </c>
      <c r="K12" s="214"/>
      <c r="L12" s="215">
        <v>171</v>
      </c>
    </row>
    <row r="13" spans="1:12" ht="20.25" customHeight="1">
      <c r="A13" s="64"/>
      <c r="B13" s="21" t="s">
        <v>327</v>
      </c>
      <c r="C13" s="22"/>
      <c r="D13" s="219">
        <v>343</v>
      </c>
      <c r="E13" s="89"/>
      <c r="F13" s="21" t="s">
        <v>309</v>
      </c>
      <c r="G13" s="41"/>
      <c r="H13" s="211">
        <v>610</v>
      </c>
      <c r="I13" s="66"/>
      <c r="J13" s="213" t="s">
        <v>328</v>
      </c>
      <c r="K13" s="214"/>
      <c r="L13" s="215">
        <v>283</v>
      </c>
    </row>
    <row r="14" spans="1:12" ht="20.25" customHeight="1" thickBot="1">
      <c r="A14" s="36"/>
      <c r="B14" s="31" t="s">
        <v>329</v>
      </c>
      <c r="C14" s="32"/>
      <c r="D14" s="219">
        <v>41</v>
      </c>
      <c r="E14" s="220"/>
      <c r="F14" s="31" t="s">
        <v>310</v>
      </c>
      <c r="G14" s="221"/>
      <c r="H14" s="222">
        <v>245</v>
      </c>
      <c r="I14" s="223" t="s">
        <v>330</v>
      </c>
      <c r="J14" s="224" t="s">
        <v>331</v>
      </c>
      <c r="K14" s="225"/>
      <c r="L14" s="226">
        <v>59164.9</v>
      </c>
    </row>
    <row r="15" spans="1:12" ht="13.5">
      <c r="A15" s="80" t="s">
        <v>300</v>
      </c>
      <c r="B15" s="80"/>
      <c r="C15" s="80"/>
      <c r="D15" s="80"/>
      <c r="E15" s="80"/>
      <c r="F15" s="79"/>
      <c r="G15" s="80"/>
      <c r="H15" s="80"/>
      <c r="I15" s="80"/>
      <c r="J15" s="80"/>
      <c r="K15" s="80"/>
      <c r="L15" s="80"/>
    </row>
    <row r="16" ht="13.5">
      <c r="F16" s="49"/>
    </row>
  </sheetData>
  <mergeCells count="7">
    <mergeCell ref="A1:L1"/>
    <mergeCell ref="L4:L6"/>
    <mergeCell ref="E4:G6"/>
    <mergeCell ref="I4:K6"/>
    <mergeCell ref="A4:C6"/>
    <mergeCell ref="D4:D6"/>
    <mergeCell ref="H4:H6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k7126</cp:lastModifiedBy>
  <cp:lastPrinted>2007-01-30T06:00:05Z</cp:lastPrinted>
  <dcterms:created xsi:type="dcterms:W3CDTF">2006-11-16T02:02:52Z</dcterms:created>
  <dcterms:modified xsi:type="dcterms:W3CDTF">2007-04-17T02:26:05Z</dcterms:modified>
  <cp:category/>
  <cp:version/>
  <cp:contentType/>
  <cp:contentStatus/>
</cp:coreProperties>
</file>