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981FBF8B-E251-4C4E-9B2F-69A894C984D9}" xr6:coauthVersionLast="47" xr6:coauthVersionMax="47" xr10:uidLastSave="{00000000-0000-0000-0000-000000000000}"/>
  <bookViews>
    <workbookView xWindow="-105" yWindow="-16320" windowWidth="29040" windowHeight="15720" tabRatio="759" xr2:uid="{C61017D1-5E71-4319-83BC-DE6B5B940305}"/>
  </bookViews>
  <sheets>
    <sheet name="様式1-1" sheetId="129" r:id="rId1"/>
    <sheet name="様式1-2" sheetId="128" r:id="rId2"/>
    <sheet name="様式1-3" sheetId="130" r:id="rId3"/>
    <sheet name="様式1-４" sheetId="131" r:id="rId4"/>
    <sheet name="様式1-５" sheetId="132" r:id="rId5"/>
    <sheet name="様式1-６" sheetId="133" r:id="rId6"/>
    <sheet name="様式5-3" sheetId="135" r:id="rId7"/>
    <sheet name="様式5-4" sheetId="104" r:id="rId8"/>
    <sheet name="様式5-5" sheetId="138" r:id="rId9"/>
    <sheet name="様式5-6" sheetId="137" r:id="rId10"/>
    <sheet name="様式7-6" sheetId="109" r:id="rId11"/>
    <sheet name="様式9-1" sheetId="110" r:id="rId12"/>
    <sheet name="様式9-2" sheetId="141" r:id="rId13"/>
    <sheet name="様式9-3_（例）新番丁小学校" sheetId="116" r:id="rId14"/>
    <sheet name="様式9-4" sheetId="134" r:id="rId15"/>
  </sheets>
  <definedNames>
    <definedName name="_1_0T_学校" localSheetId="1">#REF!</definedName>
    <definedName name="_1_0T_学校" localSheetId="7">#REF!</definedName>
    <definedName name="_1_0T_学校" localSheetId="10">#REF!</definedName>
    <definedName name="_1_0T_学校">#REF!</definedName>
    <definedName name="EHPIN" localSheetId="1">#REF!</definedName>
    <definedName name="EHPIN" localSheetId="7">#REF!</definedName>
    <definedName name="EHPIN" localSheetId="10">#REF!</definedName>
    <definedName name="EHPIN">#REF!</definedName>
    <definedName name="EHPOUT" localSheetId="1">#REF!</definedName>
    <definedName name="EHPOUT" localSheetId="7">#REF!</definedName>
    <definedName name="EHPOUT" localSheetId="10">#REF!</definedName>
    <definedName name="EHPOUT">#REF!</definedName>
    <definedName name="FAX" localSheetId="1">#REF!</definedName>
    <definedName name="FAX" localSheetId="7">#REF!</definedName>
    <definedName name="FAX">#REF!</definedName>
    <definedName name="GHPIN" localSheetId="1">#REF!</definedName>
    <definedName name="GHPIN" localSheetId="7">#REF!</definedName>
    <definedName name="GHPIN">#REF!</definedName>
    <definedName name="GHPOUT" localSheetId="1">#REF!</definedName>
    <definedName name="GHPOUT" localSheetId="7">#REF!</definedName>
    <definedName name="GHPOUT">#REF!</definedName>
    <definedName name="INVIN" localSheetId="1">#REF!</definedName>
    <definedName name="INVIN" localSheetId="7">#REF!</definedName>
    <definedName name="INVIN">#REF!</definedName>
    <definedName name="INVOUT" localSheetId="1">#REF!</definedName>
    <definedName name="INVOUT" localSheetId="7">#REF!</definedName>
    <definedName name="INVOUT">#REF!</definedName>
    <definedName name="list" localSheetId="0">#REF!</definedName>
    <definedName name="list" localSheetId="1">#REF!</definedName>
    <definedName name="list" localSheetId="2">#REF!</definedName>
    <definedName name="list" localSheetId="3">#REF!</definedName>
    <definedName name="list" localSheetId="4">#REF!</definedName>
    <definedName name="list" localSheetId="5">#REF!</definedName>
    <definedName name="_xlnm.Print_Area" localSheetId="0">'様式1-1'!$A$1:$AE$29</definedName>
    <definedName name="_xlnm.Print_Area" localSheetId="1">'様式1-2'!$A$1:$AE$18</definedName>
    <definedName name="_xlnm.Print_Area" localSheetId="2">'様式1-3'!$A$1:$G$32</definedName>
    <definedName name="_xlnm.Print_Area" localSheetId="3">'様式1-４'!$A$1:$G$32</definedName>
    <definedName name="_xlnm.Print_Area" localSheetId="4">'様式1-５'!$A$1:$G$24</definedName>
    <definedName name="_xlnm.Print_Area" localSheetId="5">'様式1-６'!$A$1:$G$30</definedName>
    <definedName name="_xlnm.Print_Area" localSheetId="6">'様式5-3'!$A$1:$Q$98</definedName>
    <definedName name="_xlnm.Print_Area" localSheetId="7">'様式5-4'!$A$1:$I$96</definedName>
    <definedName name="_xlnm.Print_Area" localSheetId="8">'様式5-5'!$A$1:$U$34</definedName>
    <definedName name="_xlnm.Print_Area" localSheetId="9">'様式5-6'!$A$1:$Y$49</definedName>
    <definedName name="_xlnm.Print_Area" localSheetId="10">'様式7-6'!$A$1:$BW$77</definedName>
    <definedName name="_xlnm.Print_Area" localSheetId="11">'様式9-1'!$A$1:$D$49</definedName>
    <definedName name="_xlnm.Print_Area" localSheetId="12">'様式9-2'!$A$1:$X$153</definedName>
    <definedName name="_xlnm.Print_Area" localSheetId="14">'様式9-4'!$A$1:$J$77</definedName>
    <definedName name="_xlnm.Print_Titles" localSheetId="1">'様式1-2'!$1:$8</definedName>
    <definedName name="_xlnm.Print_Titles" localSheetId="6">'様式5-3'!$1:$6</definedName>
    <definedName name="_xlnm.Print_Titles" localSheetId="7">'様式5-4'!$1:$6</definedName>
    <definedName name="_xlnm.Print_Titles" localSheetId="10">'様式7-6'!$1:$5</definedName>
    <definedName name="_xlnm.Print_Titles" localSheetId="12">'様式9-2'!$1:$17</definedName>
    <definedName name="school" localSheetId="1">#REF!</definedName>
    <definedName name="school" localSheetId="7">#REF!</definedName>
    <definedName name="school" localSheetId="10">#REF!</definedName>
    <definedName name="school">#REF!</definedName>
    <definedName name="schoolname" localSheetId="1">#REF!</definedName>
    <definedName name="schoolname" localSheetId="7">#REF!</definedName>
    <definedName name="schoolname" localSheetId="10">#REF!</definedName>
    <definedName name="schoolname">#REF!</definedName>
    <definedName name="TEL" localSheetId="1">#REF!</definedName>
    <definedName name="TEL" localSheetId="7">#REF!</definedName>
    <definedName name="TEL" localSheetId="10">#REF!</definedName>
    <definedName name="TEL">#REF!</definedName>
    <definedName name="Z_1E432D73_D559_4735_96E9_E42C2997E3E5_.wvu.PrintArea" localSheetId="8" hidden="1">'様式5-5'!$B$1:$V$34</definedName>
    <definedName name="Z_1E432D73_D559_4735_96E9_E42C2997E3E5_.wvu.PrintArea" localSheetId="11" hidden="1">'様式9-1'!$A$1:$D$49</definedName>
    <definedName name="Z_33DA35B7_ABBE_4501_A920_4DDCA9D7D0D6_.wvu.PrintArea" localSheetId="0">'様式1-1'!$A$1:$AE$29</definedName>
    <definedName name="Z_33DA35B7_ABBE_4501_A920_4DDCA9D7D0D6_.wvu.PrintArea" localSheetId="1">'様式1-2'!$B$1:$AE$16</definedName>
    <definedName name="Z_CB4F0228_B843_4866_A605_6E13EB560BD4_.wvu.PrintArea" localSheetId="0">'様式1-1'!$A$1:$AE$29</definedName>
    <definedName name="Z_CB4F0228_B843_4866_A605_6E13EB560BD4_.wvu.PrintArea" localSheetId="1">'様式1-2'!$B$1:$AE$16</definedName>
    <definedName name="Z_EA5818E3_79DA_4EF1_B123_D5EE035E32C5_.wvu.PrintArea" localSheetId="0">'様式1-1'!$A$1:$AE$29</definedName>
    <definedName name="Z_EA5818E3_79DA_4EF1_B123_D5EE035E32C5_.wvu.PrintArea" localSheetId="1">'様式1-2'!$B$1:$AE$16</definedName>
    <definedName name="Z_EA5818E3_79DA_4EF1_B123_D5EE035E32C5_.wvu.Rows" localSheetId="0">'様式1-1'!$28:$29</definedName>
    <definedName name="Z_EA5818E3_79DA_4EF1_B123_D5EE035E32C5_.wvu.Rows" localSheetId="1">'様式1-2'!#REF!</definedName>
    <definedName name="システム" localSheetId="1">#REF!</definedName>
    <definedName name="システム" localSheetId="7">#REF!</definedName>
    <definedName name="システム" localSheetId="9">#REF!</definedName>
    <definedName name="システム">#REF!</definedName>
    <definedName name="回答部署" localSheetId="1">#REF!</definedName>
    <definedName name="回答部署" localSheetId="7">#REF!</definedName>
    <definedName name="回答部署">#REF!</definedName>
    <definedName name="関連項目" localSheetId="1">#REF!</definedName>
    <definedName name="関連項目" localSheetId="7">#REF!</definedName>
    <definedName name="関連項目">#REF!</definedName>
    <definedName name="支店" localSheetId="1">#REF!</definedName>
    <definedName name="支店" localSheetId="7">#REF!</definedName>
    <definedName name="支店">#REF!</definedName>
    <definedName name="電源" localSheetId="1">#REF!</definedName>
    <definedName name="電源" localSheetId="7">#REF!</definedName>
    <definedName name="電源">#REF!</definedName>
    <definedName name="日付" localSheetId="1">#REF!</definedName>
    <definedName name="日付" localSheetId="7">#REF!</definedName>
    <definedName name="日付">#REF!</definedName>
    <definedName name="標準" localSheetId="1">#REF!</definedName>
    <definedName name="標準" localSheetId="7">#REF!</definedName>
    <definedName name="標準">#REF!</definedName>
    <definedName name="補助キーワード" localSheetId="1">#REF!</definedName>
    <definedName name="補助キーワード" localSheetId="7">#REF!</definedName>
    <definedName name="補助キーワード">#REF!</definedName>
    <definedName name="問合せ部署" localSheetId="1">#REF!</definedName>
    <definedName name="問合せ部署" localSheetId="7">#REF!</definedName>
    <definedName name="問合せ部署">#REF!</definedName>
    <definedName name="用途" localSheetId="1">#REF!</definedName>
    <definedName name="用途" localSheetId="7">#REF!</definedName>
    <definedName name="用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4" i="141" l="1"/>
  <c r="E87" i="104" l="1"/>
  <c r="E86" i="104" s="1"/>
  <c r="F71" i="104" l="1"/>
  <c r="D73" i="104"/>
  <c r="E88" i="104" l="1"/>
  <c r="U153" i="141"/>
  <c r="W153" i="141" s="1"/>
  <c r="P153" i="141"/>
  <c r="S153" i="141" s="1"/>
  <c r="J153" i="141"/>
  <c r="K153" i="141" s="1"/>
  <c r="F153" i="141"/>
  <c r="G153" i="141" s="1"/>
  <c r="U152" i="141"/>
  <c r="W152" i="141" s="1"/>
  <c r="P152" i="141"/>
  <c r="S152" i="141" s="1"/>
  <c r="N152" i="141"/>
  <c r="J152" i="141"/>
  <c r="K152" i="141" s="1"/>
  <c r="F152" i="141"/>
  <c r="G152" i="141" s="1"/>
  <c r="C152" i="141"/>
  <c r="U151" i="141"/>
  <c r="X151" i="141" s="1"/>
  <c r="R151" i="141"/>
  <c r="P151" i="141"/>
  <c r="S151" i="141" s="1"/>
  <c r="J151" i="141"/>
  <c r="K151" i="141" s="1"/>
  <c r="F151" i="141"/>
  <c r="G151" i="141" s="1"/>
  <c r="X150" i="141"/>
  <c r="U150" i="141"/>
  <c r="W150" i="141" s="1"/>
  <c r="P150" i="141"/>
  <c r="S150" i="141" s="1"/>
  <c r="J150" i="141"/>
  <c r="K150" i="141" s="1"/>
  <c r="G150" i="141"/>
  <c r="F150" i="141"/>
  <c r="X149" i="141"/>
  <c r="U149" i="141"/>
  <c r="W149" i="141" s="1"/>
  <c r="P149" i="141"/>
  <c r="S149" i="141" s="1"/>
  <c r="N149" i="141"/>
  <c r="J149" i="141"/>
  <c r="K149" i="141" s="1"/>
  <c r="F149" i="141"/>
  <c r="G149" i="141" s="1"/>
  <c r="C149" i="141"/>
  <c r="X148" i="141"/>
  <c r="W148" i="141"/>
  <c r="U148" i="141"/>
  <c r="R148" i="141"/>
  <c r="P148" i="141"/>
  <c r="S148" i="141" s="1"/>
  <c r="J148" i="141"/>
  <c r="K148" i="141" s="1"/>
  <c r="G148" i="141"/>
  <c r="F148" i="141"/>
  <c r="U147" i="141"/>
  <c r="W147" i="141" s="1"/>
  <c r="P147" i="141"/>
  <c r="S147" i="141" s="1"/>
  <c r="N147" i="141"/>
  <c r="J147" i="141"/>
  <c r="K147" i="141" s="1"/>
  <c r="F147" i="141"/>
  <c r="G147" i="141" s="1"/>
  <c r="C147" i="141"/>
  <c r="U146" i="141"/>
  <c r="S146" i="141"/>
  <c r="P146" i="141"/>
  <c r="R146" i="141" s="1"/>
  <c r="J146" i="141"/>
  <c r="K146" i="141" s="1"/>
  <c r="F146" i="141"/>
  <c r="G146" i="141" s="1"/>
  <c r="X145" i="141"/>
  <c r="W145" i="141"/>
  <c r="U145" i="141"/>
  <c r="P145" i="141"/>
  <c r="S145" i="141" s="1"/>
  <c r="N145" i="141"/>
  <c r="J145" i="141"/>
  <c r="K145" i="141" s="1"/>
  <c r="G145" i="141"/>
  <c r="F145" i="141"/>
  <c r="C145" i="141"/>
  <c r="X144" i="141"/>
  <c r="U144" i="141"/>
  <c r="W144" i="141" s="1"/>
  <c r="P144" i="141"/>
  <c r="S144" i="141" s="1"/>
  <c r="J144" i="141"/>
  <c r="K144" i="141" s="1"/>
  <c r="F144" i="141"/>
  <c r="G144" i="141" s="1"/>
  <c r="U143" i="141"/>
  <c r="S143" i="141"/>
  <c r="P143" i="141"/>
  <c r="R143" i="141" s="1"/>
  <c r="N143" i="141"/>
  <c r="K143" i="141"/>
  <c r="J143" i="141"/>
  <c r="F143" i="141"/>
  <c r="G143" i="141" s="1"/>
  <c r="C143" i="141"/>
  <c r="W142" i="141"/>
  <c r="U142" i="141"/>
  <c r="X142" i="141" s="1"/>
  <c r="P142" i="141"/>
  <c r="S142" i="141" s="1"/>
  <c r="J142" i="141"/>
  <c r="K142" i="141" s="1"/>
  <c r="F142" i="141"/>
  <c r="G142" i="141" s="1"/>
  <c r="X141" i="141"/>
  <c r="W141" i="141"/>
  <c r="U141" i="141"/>
  <c r="P141" i="141"/>
  <c r="S141" i="141" s="1"/>
  <c r="N141" i="141"/>
  <c r="J141" i="141"/>
  <c r="K141" i="141" s="1"/>
  <c r="F141" i="141"/>
  <c r="G141" i="141" s="1"/>
  <c r="C141" i="141"/>
  <c r="W140" i="141"/>
  <c r="U140" i="141"/>
  <c r="X140" i="141" s="1"/>
  <c r="P140" i="141"/>
  <c r="S140" i="141" s="1"/>
  <c r="J140" i="141"/>
  <c r="K140" i="141" s="1"/>
  <c r="F140" i="141"/>
  <c r="G140" i="141" s="1"/>
  <c r="X139" i="141"/>
  <c r="U139" i="141"/>
  <c r="W139" i="141" s="1"/>
  <c r="P139" i="141"/>
  <c r="S139" i="141" s="1"/>
  <c r="N139" i="141"/>
  <c r="K139" i="141"/>
  <c r="J139" i="141"/>
  <c r="F139" i="141"/>
  <c r="G139" i="141" s="1"/>
  <c r="C139" i="141"/>
  <c r="U138" i="141"/>
  <c r="S138" i="141"/>
  <c r="P138" i="141"/>
  <c r="R138" i="141" s="1"/>
  <c r="J138" i="141"/>
  <c r="K138" i="141" s="1"/>
  <c r="F138" i="141"/>
  <c r="G138" i="141" s="1"/>
  <c r="X137" i="141"/>
  <c r="W137" i="141"/>
  <c r="U137" i="141"/>
  <c r="P137" i="141"/>
  <c r="S137" i="141" s="1"/>
  <c r="N137" i="141"/>
  <c r="J137" i="141"/>
  <c r="K137" i="141" s="1"/>
  <c r="G137" i="141"/>
  <c r="F137" i="141"/>
  <c r="C137" i="141"/>
  <c r="U136" i="141"/>
  <c r="P136" i="141"/>
  <c r="S136" i="141" s="1"/>
  <c r="J136" i="141"/>
  <c r="K136" i="141" s="1"/>
  <c r="F136" i="141"/>
  <c r="G136" i="141" s="1"/>
  <c r="U135" i="141"/>
  <c r="P135" i="141"/>
  <c r="R135" i="141" s="1"/>
  <c r="N135" i="141"/>
  <c r="K135" i="141"/>
  <c r="J135" i="141"/>
  <c r="F135" i="141"/>
  <c r="G135" i="141" s="1"/>
  <c r="C135" i="141"/>
  <c r="U134" i="141"/>
  <c r="X134" i="141" s="1"/>
  <c r="S134" i="141"/>
  <c r="J134" i="141"/>
  <c r="K134" i="141" s="1"/>
  <c r="F134" i="141"/>
  <c r="G134" i="141" s="1"/>
  <c r="X133" i="141"/>
  <c r="W133" i="141"/>
  <c r="U133" i="141"/>
  <c r="P133" i="141"/>
  <c r="S133" i="141" s="1"/>
  <c r="N133" i="141"/>
  <c r="J133" i="141"/>
  <c r="K133" i="141" s="1"/>
  <c r="F133" i="141"/>
  <c r="G133" i="141" s="1"/>
  <c r="C133" i="141"/>
  <c r="U132" i="141"/>
  <c r="X132" i="141" s="1"/>
  <c r="P132" i="141"/>
  <c r="S132" i="141" s="1"/>
  <c r="J132" i="141"/>
  <c r="K132" i="141" s="1"/>
  <c r="F132" i="141"/>
  <c r="G132" i="141" s="1"/>
  <c r="X131" i="141"/>
  <c r="U131" i="141"/>
  <c r="W131" i="141" s="1"/>
  <c r="P131" i="141"/>
  <c r="S131" i="141" s="1"/>
  <c r="N131" i="141"/>
  <c r="K131" i="141"/>
  <c r="J131" i="141"/>
  <c r="F131" i="141"/>
  <c r="G131" i="141" s="1"/>
  <c r="C131" i="141"/>
  <c r="U130" i="141"/>
  <c r="S130" i="141"/>
  <c r="P130" i="141"/>
  <c r="R130" i="141" s="1"/>
  <c r="J130" i="141"/>
  <c r="K130" i="141" s="1"/>
  <c r="F130" i="141"/>
  <c r="G130" i="141" s="1"/>
  <c r="X129" i="141"/>
  <c r="W129" i="141"/>
  <c r="U129" i="141"/>
  <c r="P129" i="141"/>
  <c r="S129" i="141" s="1"/>
  <c r="N129" i="141"/>
  <c r="J129" i="141"/>
  <c r="K129" i="141" s="1"/>
  <c r="G129" i="141"/>
  <c r="F129" i="141"/>
  <c r="C129" i="141"/>
  <c r="X128" i="141"/>
  <c r="U128" i="141"/>
  <c r="W128" i="141" s="1"/>
  <c r="P128" i="141"/>
  <c r="S128" i="141" s="1"/>
  <c r="J128" i="141"/>
  <c r="K128" i="141" s="1"/>
  <c r="F128" i="141"/>
  <c r="G128" i="141" s="1"/>
  <c r="U127" i="141"/>
  <c r="P127" i="141"/>
  <c r="R127" i="141" s="1"/>
  <c r="N127" i="141"/>
  <c r="J127" i="141"/>
  <c r="K127" i="141" s="1"/>
  <c r="F127" i="141"/>
  <c r="G127" i="141" s="1"/>
  <c r="C127" i="141"/>
  <c r="U126" i="141"/>
  <c r="X126" i="141" s="1"/>
  <c r="P126" i="141"/>
  <c r="S126" i="141" s="1"/>
  <c r="J126" i="141"/>
  <c r="K126" i="141" s="1"/>
  <c r="F126" i="141"/>
  <c r="G126" i="141" s="1"/>
  <c r="W125" i="141"/>
  <c r="U125" i="141"/>
  <c r="X125" i="141" s="1"/>
  <c r="P125" i="141"/>
  <c r="S125" i="141" s="1"/>
  <c r="N125" i="141"/>
  <c r="J125" i="141"/>
  <c r="K125" i="141" s="1"/>
  <c r="G125" i="141"/>
  <c r="F125" i="141"/>
  <c r="C125" i="141"/>
  <c r="U124" i="141"/>
  <c r="X124" i="141" s="1"/>
  <c r="P124" i="141"/>
  <c r="R124" i="141" s="1"/>
  <c r="J124" i="141"/>
  <c r="K124" i="141" s="1"/>
  <c r="F124" i="141"/>
  <c r="G124" i="141" s="1"/>
  <c r="U123" i="141"/>
  <c r="X123" i="141" s="1"/>
  <c r="P123" i="141"/>
  <c r="S123" i="141" s="1"/>
  <c r="N123" i="141"/>
  <c r="K123" i="141"/>
  <c r="J123" i="141"/>
  <c r="G123" i="141"/>
  <c r="F123" i="141"/>
  <c r="C123" i="141"/>
  <c r="U122" i="141"/>
  <c r="P122" i="141"/>
  <c r="R122" i="141" s="1"/>
  <c r="J122" i="141"/>
  <c r="K122" i="141" s="1"/>
  <c r="F122" i="141"/>
  <c r="G122" i="141" s="1"/>
  <c r="X121" i="141"/>
  <c r="U121" i="141"/>
  <c r="W121" i="141" s="1"/>
  <c r="S121" i="141"/>
  <c r="P121" i="141"/>
  <c r="R121" i="141" s="1"/>
  <c r="N121" i="141"/>
  <c r="J121" i="141"/>
  <c r="K121" i="141" s="1"/>
  <c r="F121" i="141"/>
  <c r="G121" i="141" s="1"/>
  <c r="C121" i="141"/>
  <c r="X120" i="141"/>
  <c r="W120" i="141"/>
  <c r="U120" i="141"/>
  <c r="P120" i="141"/>
  <c r="S120" i="141" s="1"/>
  <c r="J120" i="141"/>
  <c r="K120" i="141" s="1"/>
  <c r="F120" i="141"/>
  <c r="G120" i="141" s="1"/>
  <c r="U119" i="141"/>
  <c r="P119" i="141"/>
  <c r="R119" i="141" s="1"/>
  <c r="N119" i="141"/>
  <c r="J119" i="141"/>
  <c r="K119" i="141" s="1"/>
  <c r="F119" i="141"/>
  <c r="G119" i="141" s="1"/>
  <c r="C119" i="141"/>
  <c r="X118" i="141"/>
  <c r="U118" i="141"/>
  <c r="W118" i="141" s="1"/>
  <c r="P118" i="141"/>
  <c r="S118" i="141" s="1"/>
  <c r="J118" i="141"/>
  <c r="K118" i="141" s="1"/>
  <c r="F118" i="141"/>
  <c r="G118" i="141" s="1"/>
  <c r="U117" i="141"/>
  <c r="P117" i="141"/>
  <c r="S117" i="141" s="1"/>
  <c r="N117" i="141"/>
  <c r="K117" i="141"/>
  <c r="J117" i="141"/>
  <c r="F117" i="141"/>
  <c r="G117" i="141" s="1"/>
  <c r="C117" i="141"/>
  <c r="X116" i="141"/>
  <c r="U116" i="141"/>
  <c r="W116" i="141" s="1"/>
  <c r="S116" i="141"/>
  <c r="P116" i="141"/>
  <c r="R116" i="141" s="1"/>
  <c r="J116" i="141"/>
  <c r="K116" i="141" s="1"/>
  <c r="F116" i="141"/>
  <c r="G116" i="141" s="1"/>
  <c r="W115" i="141"/>
  <c r="U115" i="141"/>
  <c r="X115" i="141" s="1"/>
  <c r="P115" i="141"/>
  <c r="S115" i="141" s="1"/>
  <c r="N115" i="141"/>
  <c r="J115" i="141"/>
  <c r="K115" i="141" s="1"/>
  <c r="G115" i="141"/>
  <c r="F115" i="141"/>
  <c r="C115" i="141"/>
  <c r="U114" i="141"/>
  <c r="P114" i="141"/>
  <c r="R114" i="141" s="1"/>
  <c r="J114" i="141"/>
  <c r="K114" i="141" s="1"/>
  <c r="F114" i="141"/>
  <c r="G114" i="141" s="1"/>
  <c r="X113" i="141"/>
  <c r="U113" i="141"/>
  <c r="W113" i="141" s="1"/>
  <c r="P113" i="141"/>
  <c r="R113" i="141" s="1"/>
  <c r="N113" i="141"/>
  <c r="J113" i="141"/>
  <c r="K113" i="141" s="1"/>
  <c r="F113" i="141"/>
  <c r="G113" i="141" s="1"/>
  <c r="C113" i="141"/>
  <c r="X112" i="141"/>
  <c r="U112" i="141"/>
  <c r="W112" i="141" s="1"/>
  <c r="R112" i="141"/>
  <c r="P112" i="141"/>
  <c r="S112" i="141" s="1"/>
  <c r="J112" i="141"/>
  <c r="K112" i="141" s="1"/>
  <c r="F112" i="141"/>
  <c r="G112" i="141" s="1"/>
  <c r="U111" i="141"/>
  <c r="P111" i="141"/>
  <c r="R111" i="141" s="1"/>
  <c r="N111" i="141"/>
  <c r="J111" i="141"/>
  <c r="K111" i="141" s="1"/>
  <c r="F111" i="141"/>
  <c r="G111" i="141" s="1"/>
  <c r="C111" i="141"/>
  <c r="X110" i="141"/>
  <c r="U110" i="141"/>
  <c r="W110" i="141" s="1"/>
  <c r="P110" i="141"/>
  <c r="S110" i="141" s="1"/>
  <c r="J110" i="141"/>
  <c r="K110" i="141" s="1"/>
  <c r="F110" i="141"/>
  <c r="G110" i="141" s="1"/>
  <c r="X109" i="141"/>
  <c r="W109" i="141"/>
  <c r="U109" i="141"/>
  <c r="P109" i="141"/>
  <c r="S109" i="141" s="1"/>
  <c r="N109" i="141"/>
  <c r="J109" i="141"/>
  <c r="K109" i="141" s="1"/>
  <c r="F109" i="141"/>
  <c r="G109" i="141" s="1"/>
  <c r="C109" i="141"/>
  <c r="W108" i="141"/>
  <c r="U108" i="141"/>
  <c r="X108" i="141" s="1"/>
  <c r="P108" i="141"/>
  <c r="R108" i="141" s="1"/>
  <c r="J108" i="141"/>
  <c r="K108" i="141" s="1"/>
  <c r="F108" i="141"/>
  <c r="G108" i="141" s="1"/>
  <c r="X107" i="141"/>
  <c r="U107" i="141"/>
  <c r="W107" i="141" s="1"/>
  <c r="P107" i="141"/>
  <c r="N107" i="141"/>
  <c r="K107" i="141"/>
  <c r="J107" i="141"/>
  <c r="F107" i="141"/>
  <c r="G107" i="141" s="1"/>
  <c r="C107" i="141"/>
  <c r="W106" i="141"/>
  <c r="U106" i="141"/>
  <c r="X106" i="141" s="1"/>
  <c r="P106" i="141"/>
  <c r="R106" i="141" s="1"/>
  <c r="J106" i="141"/>
  <c r="K106" i="141" s="1"/>
  <c r="F106" i="141"/>
  <c r="G106" i="141" s="1"/>
  <c r="X105" i="141"/>
  <c r="W105" i="141"/>
  <c r="U105" i="141"/>
  <c r="S105" i="141"/>
  <c r="P105" i="141"/>
  <c r="R105" i="141" s="1"/>
  <c r="N105" i="141"/>
  <c r="J105" i="141"/>
  <c r="K105" i="141" s="1"/>
  <c r="F105" i="141"/>
  <c r="G105" i="141" s="1"/>
  <c r="C105" i="141"/>
  <c r="W104" i="141"/>
  <c r="U104" i="141"/>
  <c r="X104" i="141" s="1"/>
  <c r="P104" i="141"/>
  <c r="S104" i="141" s="1"/>
  <c r="J104" i="141"/>
  <c r="K104" i="141" s="1"/>
  <c r="F104" i="141"/>
  <c r="G104" i="141" s="1"/>
  <c r="U103" i="141"/>
  <c r="P103" i="141"/>
  <c r="N103" i="141"/>
  <c r="J103" i="141"/>
  <c r="K103" i="141" s="1"/>
  <c r="F103" i="141"/>
  <c r="G103" i="141" s="1"/>
  <c r="C103" i="141"/>
  <c r="W102" i="141"/>
  <c r="U102" i="141"/>
  <c r="X102" i="141" s="1"/>
  <c r="P102" i="141"/>
  <c r="R102" i="141" s="1"/>
  <c r="K102" i="141"/>
  <c r="J102" i="141"/>
  <c r="F102" i="141"/>
  <c r="G102" i="141" s="1"/>
  <c r="U101" i="141"/>
  <c r="W101" i="141" s="1"/>
  <c r="P101" i="141"/>
  <c r="S101" i="141" s="1"/>
  <c r="N101" i="141"/>
  <c r="J101" i="141"/>
  <c r="K101" i="141" s="1"/>
  <c r="G101" i="141"/>
  <c r="F101" i="141"/>
  <c r="C101" i="141"/>
  <c r="U100" i="141"/>
  <c r="P100" i="141"/>
  <c r="R100" i="141" s="1"/>
  <c r="J100" i="141"/>
  <c r="K100" i="141" s="1"/>
  <c r="F100" i="141"/>
  <c r="G100" i="141" s="1"/>
  <c r="W99" i="141"/>
  <c r="U99" i="141"/>
  <c r="X99" i="141" s="1"/>
  <c r="P99" i="141"/>
  <c r="R99" i="141" s="1"/>
  <c r="N99" i="141"/>
  <c r="J99" i="141"/>
  <c r="K99" i="141" s="1"/>
  <c r="G99" i="141"/>
  <c r="F99" i="141"/>
  <c r="C99" i="141"/>
  <c r="U98" i="141"/>
  <c r="X98" i="141" s="1"/>
  <c r="P98" i="141"/>
  <c r="R98" i="141" s="1"/>
  <c r="J98" i="141"/>
  <c r="K98" i="141" s="1"/>
  <c r="F98" i="141"/>
  <c r="G98" i="141" s="1"/>
  <c r="X97" i="141"/>
  <c r="W97" i="141"/>
  <c r="U97" i="141"/>
  <c r="S97" i="141"/>
  <c r="P97" i="141"/>
  <c r="R97" i="141" s="1"/>
  <c r="N97" i="141"/>
  <c r="J97" i="141"/>
  <c r="K97" i="141" s="1"/>
  <c r="F97" i="141"/>
  <c r="G97" i="141" s="1"/>
  <c r="C97" i="141"/>
  <c r="W96" i="141"/>
  <c r="U96" i="141"/>
  <c r="X96" i="141" s="1"/>
  <c r="S96" i="141"/>
  <c r="R96" i="141"/>
  <c r="P96" i="141"/>
  <c r="J96" i="141"/>
  <c r="K96" i="141" s="1"/>
  <c r="F96" i="141"/>
  <c r="G96" i="141" s="1"/>
  <c r="U95" i="141"/>
  <c r="P95" i="141"/>
  <c r="R95" i="141" s="1"/>
  <c r="N95" i="141"/>
  <c r="K95" i="141"/>
  <c r="J95" i="141"/>
  <c r="F95" i="141"/>
  <c r="G95" i="141" s="1"/>
  <c r="C95" i="141"/>
  <c r="W94" i="141"/>
  <c r="U94" i="141"/>
  <c r="X94" i="141" s="1"/>
  <c r="P94" i="141"/>
  <c r="J94" i="141"/>
  <c r="K94" i="141" s="1"/>
  <c r="F94" i="141"/>
  <c r="G94" i="141" s="1"/>
  <c r="X93" i="141"/>
  <c r="U93" i="141"/>
  <c r="W93" i="141" s="1"/>
  <c r="P93" i="141"/>
  <c r="R93" i="141" s="1"/>
  <c r="N93" i="141"/>
  <c r="J93" i="141"/>
  <c r="K93" i="141" s="1"/>
  <c r="G93" i="141"/>
  <c r="F93" i="141"/>
  <c r="C93" i="141"/>
  <c r="U92" i="141"/>
  <c r="P92" i="141"/>
  <c r="R92" i="141" s="1"/>
  <c r="J92" i="141"/>
  <c r="K92" i="141" s="1"/>
  <c r="G92" i="141"/>
  <c r="F92" i="141"/>
  <c r="X91" i="141"/>
  <c r="U91" i="141"/>
  <c r="W91" i="141" s="1"/>
  <c r="P91" i="141"/>
  <c r="R91" i="141" s="1"/>
  <c r="N91" i="141"/>
  <c r="J91" i="141"/>
  <c r="K91" i="141" s="1"/>
  <c r="F91" i="141"/>
  <c r="G91" i="141" s="1"/>
  <c r="C91" i="141"/>
  <c r="U90" i="141"/>
  <c r="X90" i="141" s="1"/>
  <c r="P90" i="141"/>
  <c r="R90" i="141" s="1"/>
  <c r="J90" i="141"/>
  <c r="K90" i="141" s="1"/>
  <c r="F90" i="141"/>
  <c r="G90" i="141" s="1"/>
  <c r="X89" i="141"/>
  <c r="U89" i="141"/>
  <c r="W89" i="141" s="1"/>
  <c r="P89" i="141"/>
  <c r="R89" i="141" s="1"/>
  <c r="N89" i="141"/>
  <c r="K89" i="141"/>
  <c r="J89" i="141"/>
  <c r="F89" i="141"/>
  <c r="G89" i="141" s="1"/>
  <c r="C89" i="141"/>
  <c r="X88" i="141"/>
  <c r="U88" i="141"/>
  <c r="W88" i="141" s="1"/>
  <c r="S88" i="141"/>
  <c r="P88" i="141"/>
  <c r="R88" i="141" s="1"/>
  <c r="J88" i="141"/>
  <c r="K88" i="141" s="1"/>
  <c r="F88" i="141"/>
  <c r="G88" i="141" s="1"/>
  <c r="U87" i="141"/>
  <c r="X87" i="141" s="1"/>
  <c r="S87" i="141"/>
  <c r="P87" i="141"/>
  <c r="R87" i="141" s="1"/>
  <c r="N87" i="141"/>
  <c r="K87" i="141"/>
  <c r="J87" i="141"/>
  <c r="F87" i="141"/>
  <c r="G87" i="141" s="1"/>
  <c r="C87" i="141"/>
  <c r="W86" i="141"/>
  <c r="U86" i="141"/>
  <c r="X86" i="141" s="1"/>
  <c r="P86" i="141"/>
  <c r="R86" i="141" s="1"/>
  <c r="J86" i="141"/>
  <c r="K86" i="141" s="1"/>
  <c r="F86" i="141"/>
  <c r="G86" i="141" s="1"/>
  <c r="X85" i="141"/>
  <c r="W85" i="141"/>
  <c r="U85" i="141"/>
  <c r="S85" i="141"/>
  <c r="P85" i="141"/>
  <c r="R85" i="141" s="1"/>
  <c r="N85" i="141"/>
  <c r="J85" i="141"/>
  <c r="K85" i="141" s="1"/>
  <c r="G85" i="141"/>
  <c r="F85" i="141"/>
  <c r="C85" i="141"/>
  <c r="U84" i="141"/>
  <c r="P84" i="141"/>
  <c r="R84" i="141" s="1"/>
  <c r="J84" i="141"/>
  <c r="K84" i="141" s="1"/>
  <c r="F84" i="141"/>
  <c r="G84" i="141" s="1"/>
  <c r="W83" i="141"/>
  <c r="U83" i="141"/>
  <c r="X83" i="141" s="1"/>
  <c r="P83" i="141"/>
  <c r="R83" i="141" s="1"/>
  <c r="N83" i="141"/>
  <c r="J83" i="141"/>
  <c r="K83" i="141" s="1"/>
  <c r="G83" i="141"/>
  <c r="F83" i="141"/>
  <c r="C83" i="141"/>
  <c r="U82" i="141"/>
  <c r="X82" i="141" s="1"/>
  <c r="P82" i="141"/>
  <c r="J82" i="141"/>
  <c r="K82" i="141" s="1"/>
  <c r="F82" i="141"/>
  <c r="G82" i="141" s="1"/>
  <c r="X81" i="141"/>
  <c r="U81" i="141"/>
  <c r="W81" i="141" s="1"/>
  <c r="P81" i="141"/>
  <c r="R81" i="141" s="1"/>
  <c r="N81" i="141"/>
  <c r="J81" i="141"/>
  <c r="K81" i="141" s="1"/>
  <c r="F81" i="141"/>
  <c r="G81" i="141" s="1"/>
  <c r="C81" i="141"/>
  <c r="X80" i="141"/>
  <c r="U80" i="141"/>
  <c r="W80" i="141" s="1"/>
  <c r="S80" i="141"/>
  <c r="P80" i="141"/>
  <c r="R80" i="141" s="1"/>
  <c r="J80" i="141"/>
  <c r="K80" i="141" s="1"/>
  <c r="F80" i="141"/>
  <c r="G80" i="141" s="1"/>
  <c r="W79" i="141"/>
  <c r="U79" i="141"/>
  <c r="X79" i="141" s="1"/>
  <c r="P79" i="141"/>
  <c r="R79" i="141" s="1"/>
  <c r="N79" i="141"/>
  <c r="J79" i="141"/>
  <c r="K79" i="141" s="1"/>
  <c r="F79" i="141"/>
  <c r="G79" i="141" s="1"/>
  <c r="C79" i="141"/>
  <c r="X78" i="141"/>
  <c r="U78" i="141"/>
  <c r="W78" i="141" s="1"/>
  <c r="P78" i="141"/>
  <c r="R78" i="141" s="1"/>
  <c r="J78" i="141"/>
  <c r="K78" i="141" s="1"/>
  <c r="F78" i="141"/>
  <c r="G78" i="141" s="1"/>
  <c r="X77" i="141"/>
  <c r="U77" i="141"/>
  <c r="W77" i="141" s="1"/>
  <c r="P77" i="141"/>
  <c r="S77" i="141" s="1"/>
  <c r="N77" i="141"/>
  <c r="K77" i="141"/>
  <c r="J77" i="141"/>
  <c r="F77" i="141"/>
  <c r="G77" i="141" s="1"/>
  <c r="C77" i="141"/>
  <c r="X76" i="141"/>
  <c r="U76" i="141"/>
  <c r="W76" i="141" s="1"/>
  <c r="S76" i="141"/>
  <c r="P76" i="141"/>
  <c r="R76" i="141" s="1"/>
  <c r="J76" i="141"/>
  <c r="K76" i="141" s="1"/>
  <c r="G76" i="141"/>
  <c r="F76" i="141"/>
  <c r="X75" i="141"/>
  <c r="U75" i="141"/>
  <c r="W75" i="141" s="1"/>
  <c r="S75" i="141"/>
  <c r="P75" i="141"/>
  <c r="R75" i="141" s="1"/>
  <c r="N75" i="141"/>
  <c r="K75" i="141"/>
  <c r="J75" i="141"/>
  <c r="G75" i="141"/>
  <c r="F75" i="141"/>
  <c r="C75" i="141"/>
  <c r="W74" i="141"/>
  <c r="U74" i="141"/>
  <c r="X74" i="141" s="1"/>
  <c r="P74" i="141"/>
  <c r="R74" i="141" s="1"/>
  <c r="J74" i="141"/>
  <c r="K74" i="141" s="1"/>
  <c r="F74" i="141"/>
  <c r="G74" i="141" s="1"/>
  <c r="X73" i="141"/>
  <c r="U73" i="141"/>
  <c r="W73" i="141" s="1"/>
  <c r="P73" i="141"/>
  <c r="R73" i="141" s="1"/>
  <c r="N73" i="141"/>
  <c r="J73" i="141"/>
  <c r="K73" i="141" s="1"/>
  <c r="G73" i="141"/>
  <c r="F73" i="141"/>
  <c r="C73" i="141"/>
  <c r="U72" i="141"/>
  <c r="P72" i="141"/>
  <c r="S72" i="141" s="1"/>
  <c r="J72" i="141"/>
  <c r="K72" i="141" s="1"/>
  <c r="F72" i="141"/>
  <c r="G72" i="141" s="1"/>
  <c r="U71" i="141"/>
  <c r="X71" i="141" s="1"/>
  <c r="S71" i="141"/>
  <c r="P71" i="141"/>
  <c r="R71" i="141" s="1"/>
  <c r="N71" i="141"/>
  <c r="K71" i="141"/>
  <c r="J71" i="141"/>
  <c r="F71" i="141"/>
  <c r="G71" i="141" s="1"/>
  <c r="C71" i="141"/>
  <c r="X70" i="141"/>
  <c r="U70" i="141"/>
  <c r="W70" i="141" s="1"/>
  <c r="P70" i="141"/>
  <c r="R70" i="141" s="1"/>
  <c r="J70" i="141"/>
  <c r="K70" i="141" s="1"/>
  <c r="F70" i="141"/>
  <c r="G70" i="141" s="1"/>
  <c r="W69" i="141"/>
  <c r="U69" i="141"/>
  <c r="X69" i="141" s="1"/>
  <c r="S69" i="141"/>
  <c r="R69" i="141"/>
  <c r="P69" i="141"/>
  <c r="N69" i="141"/>
  <c r="K69" i="141"/>
  <c r="J69" i="141"/>
  <c r="G69" i="141"/>
  <c r="F69" i="141"/>
  <c r="C69" i="141"/>
  <c r="X68" i="141"/>
  <c r="U68" i="141"/>
  <c r="W68" i="141" s="1"/>
  <c r="P68" i="141"/>
  <c r="R68" i="141" s="1"/>
  <c r="J68" i="141"/>
  <c r="K68" i="141" s="1"/>
  <c r="F68" i="141"/>
  <c r="G68" i="141" s="1"/>
  <c r="U67" i="141"/>
  <c r="P67" i="141"/>
  <c r="R67" i="141" s="1"/>
  <c r="N67" i="141"/>
  <c r="K67" i="141"/>
  <c r="J67" i="141"/>
  <c r="G67" i="141"/>
  <c r="F67" i="141"/>
  <c r="C67" i="141"/>
  <c r="U66" i="141"/>
  <c r="X66" i="141" s="1"/>
  <c r="P66" i="141"/>
  <c r="R66" i="141" s="1"/>
  <c r="J66" i="141"/>
  <c r="K66" i="141" s="1"/>
  <c r="F66" i="141"/>
  <c r="G66" i="141" s="1"/>
  <c r="X65" i="141"/>
  <c r="W65" i="141"/>
  <c r="U65" i="141"/>
  <c r="P65" i="141"/>
  <c r="N65" i="141"/>
  <c r="J65" i="141"/>
  <c r="K65" i="141" s="1"/>
  <c r="G65" i="141"/>
  <c r="F65" i="141"/>
  <c r="C65" i="141"/>
  <c r="U64" i="141"/>
  <c r="P64" i="141"/>
  <c r="J64" i="141"/>
  <c r="K64" i="141" s="1"/>
  <c r="F64" i="141"/>
  <c r="G64" i="141" s="1"/>
  <c r="U63" i="141"/>
  <c r="X63" i="141" s="1"/>
  <c r="P63" i="141"/>
  <c r="R63" i="141" s="1"/>
  <c r="N63" i="141"/>
  <c r="J63" i="141"/>
  <c r="K63" i="141" s="1"/>
  <c r="F63" i="141"/>
  <c r="G63" i="141" s="1"/>
  <c r="C63" i="141"/>
  <c r="U62" i="141"/>
  <c r="P62" i="141"/>
  <c r="R62" i="141" s="1"/>
  <c r="J62" i="141"/>
  <c r="K62" i="141" s="1"/>
  <c r="F62" i="141"/>
  <c r="G62" i="141" s="1"/>
  <c r="X61" i="141"/>
  <c r="U61" i="141"/>
  <c r="W61" i="141" s="1"/>
  <c r="S61" i="141"/>
  <c r="P61" i="141"/>
  <c r="R61" i="141" s="1"/>
  <c r="N61" i="141"/>
  <c r="K61" i="141"/>
  <c r="J61" i="141"/>
  <c r="G61" i="141"/>
  <c r="F61" i="141"/>
  <c r="C61" i="141"/>
  <c r="X60" i="141"/>
  <c r="U60" i="141"/>
  <c r="W60" i="141" s="1"/>
  <c r="S60" i="141"/>
  <c r="P60" i="141"/>
  <c r="R60" i="141" s="1"/>
  <c r="J60" i="141"/>
  <c r="K60" i="141" s="1"/>
  <c r="F60" i="141"/>
  <c r="G60" i="141" s="1"/>
  <c r="X59" i="141"/>
  <c r="U59" i="141"/>
  <c r="W59" i="141" s="1"/>
  <c r="S59" i="141"/>
  <c r="P59" i="141"/>
  <c r="R59" i="141" s="1"/>
  <c r="N59" i="141"/>
  <c r="J59" i="141"/>
  <c r="K59" i="141" s="1"/>
  <c r="G59" i="141"/>
  <c r="F59" i="141"/>
  <c r="C59" i="141"/>
  <c r="W58" i="141"/>
  <c r="U58" i="141"/>
  <c r="X58" i="141" s="1"/>
  <c r="S58" i="141"/>
  <c r="P58" i="141"/>
  <c r="R58" i="141" s="1"/>
  <c r="J58" i="141"/>
  <c r="K58" i="141" s="1"/>
  <c r="F58" i="141"/>
  <c r="G58" i="141" s="1"/>
  <c r="U57" i="141"/>
  <c r="P57" i="141"/>
  <c r="R57" i="141" s="1"/>
  <c r="N57" i="141"/>
  <c r="J57" i="141"/>
  <c r="K57" i="141" s="1"/>
  <c r="G57" i="141"/>
  <c r="F57" i="141"/>
  <c r="C57" i="141"/>
  <c r="X56" i="141"/>
  <c r="U56" i="141"/>
  <c r="W56" i="141" s="1"/>
  <c r="P56" i="141"/>
  <c r="R56" i="141" s="1"/>
  <c r="J56" i="141"/>
  <c r="K56" i="141" s="1"/>
  <c r="F56" i="141"/>
  <c r="G56" i="141" s="1"/>
  <c r="U55" i="141"/>
  <c r="X55" i="141" s="1"/>
  <c r="S55" i="141"/>
  <c r="P55" i="141"/>
  <c r="R55" i="141" s="1"/>
  <c r="N55" i="141"/>
  <c r="J55" i="141"/>
  <c r="K55" i="141" s="1"/>
  <c r="G55" i="141"/>
  <c r="F55" i="141"/>
  <c r="C55" i="141"/>
  <c r="X54" i="141"/>
  <c r="U54" i="141"/>
  <c r="W54" i="141" s="1"/>
  <c r="P54" i="141"/>
  <c r="R54" i="141" s="1"/>
  <c r="J54" i="141"/>
  <c r="K54" i="141" s="1"/>
  <c r="F54" i="141"/>
  <c r="G54" i="141" s="1"/>
  <c r="X53" i="141"/>
  <c r="U53" i="141"/>
  <c r="W53" i="141" s="1"/>
  <c r="P53" i="141"/>
  <c r="N53" i="141"/>
  <c r="J53" i="141"/>
  <c r="K53" i="141" s="1"/>
  <c r="F53" i="141"/>
  <c r="G53" i="141" s="1"/>
  <c r="C53" i="141"/>
  <c r="U52" i="141"/>
  <c r="X52" i="141" s="1"/>
  <c r="S52" i="141"/>
  <c r="P52" i="141"/>
  <c r="R52" i="141" s="1"/>
  <c r="J52" i="141"/>
  <c r="K52" i="141" s="1"/>
  <c r="F52" i="141"/>
  <c r="G52" i="141" s="1"/>
  <c r="U51" i="141"/>
  <c r="X51" i="141" s="1"/>
  <c r="S51" i="141"/>
  <c r="P51" i="141"/>
  <c r="R51" i="141" s="1"/>
  <c r="N51" i="141"/>
  <c r="J51" i="141"/>
  <c r="K51" i="141" s="1"/>
  <c r="F51" i="141"/>
  <c r="G51" i="141" s="1"/>
  <c r="C51" i="141"/>
  <c r="W50" i="141"/>
  <c r="U50" i="141"/>
  <c r="X50" i="141" s="1"/>
  <c r="P50" i="141"/>
  <c r="S50" i="141" s="1"/>
  <c r="J50" i="141"/>
  <c r="K50" i="141" s="1"/>
  <c r="F50" i="141"/>
  <c r="G50" i="141" s="1"/>
  <c r="W49" i="141"/>
  <c r="U49" i="141"/>
  <c r="X49" i="141" s="1"/>
  <c r="S49" i="141"/>
  <c r="P49" i="141"/>
  <c r="R49" i="141" s="1"/>
  <c r="N49" i="141"/>
  <c r="J49" i="141"/>
  <c r="K49" i="141" s="1"/>
  <c r="G49" i="141"/>
  <c r="F49" i="141"/>
  <c r="C49" i="141"/>
  <c r="U48" i="141"/>
  <c r="P48" i="141"/>
  <c r="J48" i="141"/>
  <c r="K48" i="141" s="1"/>
  <c r="G48" i="141"/>
  <c r="F48" i="141"/>
  <c r="U47" i="141"/>
  <c r="X47" i="141" s="1"/>
  <c r="S47" i="141"/>
  <c r="P47" i="141"/>
  <c r="R47" i="141" s="1"/>
  <c r="N47" i="141"/>
  <c r="K47" i="141"/>
  <c r="J47" i="141"/>
  <c r="F47" i="141"/>
  <c r="G47" i="141" s="1"/>
  <c r="C47" i="141"/>
  <c r="X46" i="141"/>
  <c r="U46" i="141"/>
  <c r="W46" i="141" s="1"/>
  <c r="P46" i="141"/>
  <c r="J46" i="141"/>
  <c r="K46" i="141" s="1"/>
  <c r="G46" i="141"/>
  <c r="F46" i="141"/>
  <c r="X45" i="141"/>
  <c r="W45" i="141"/>
  <c r="U45" i="141"/>
  <c r="P45" i="141"/>
  <c r="S45" i="141" s="1"/>
  <c r="N45" i="141"/>
  <c r="J45" i="141"/>
  <c r="K45" i="141" s="1"/>
  <c r="F45" i="141"/>
  <c r="G45" i="141" s="1"/>
  <c r="C45" i="141"/>
  <c r="U44" i="141"/>
  <c r="X44" i="141" s="1"/>
  <c r="S44" i="141"/>
  <c r="P44" i="141"/>
  <c r="R44" i="141" s="1"/>
  <c r="J44" i="141"/>
  <c r="K44" i="141" s="1"/>
  <c r="F44" i="141"/>
  <c r="G44" i="141" s="1"/>
  <c r="X43" i="141"/>
  <c r="U43" i="141"/>
  <c r="W43" i="141" s="1"/>
  <c r="P43" i="141"/>
  <c r="R43" i="141" s="1"/>
  <c r="K43" i="141"/>
  <c r="J43" i="141"/>
  <c r="F43" i="141"/>
  <c r="G43" i="141" s="1"/>
  <c r="X42" i="141"/>
  <c r="W42" i="141"/>
  <c r="U42" i="141"/>
  <c r="R42" i="141"/>
  <c r="P42" i="141"/>
  <c r="S42" i="141" s="1"/>
  <c r="N42" i="141"/>
  <c r="J42" i="141"/>
  <c r="K42" i="141" s="1"/>
  <c r="G42" i="141"/>
  <c r="F42" i="141"/>
  <c r="C42" i="141"/>
  <c r="X41" i="141"/>
  <c r="W41" i="141"/>
  <c r="U41" i="141"/>
  <c r="P41" i="141"/>
  <c r="J41" i="141"/>
  <c r="K41" i="141" s="1"/>
  <c r="F41" i="141"/>
  <c r="G41" i="141" s="1"/>
  <c r="U40" i="141"/>
  <c r="X40" i="141" s="1"/>
  <c r="P40" i="141"/>
  <c r="R40" i="141" s="1"/>
  <c r="N40" i="141"/>
  <c r="J40" i="141"/>
  <c r="K40" i="141" s="1"/>
  <c r="G40" i="141"/>
  <c r="F40" i="141"/>
  <c r="C40" i="141"/>
  <c r="U39" i="141"/>
  <c r="X39" i="141" s="1"/>
  <c r="P39" i="141"/>
  <c r="J39" i="141"/>
  <c r="K39" i="141" s="1"/>
  <c r="F39" i="141"/>
  <c r="G39" i="141" s="1"/>
  <c r="U38" i="141"/>
  <c r="X38" i="141" s="1"/>
  <c r="P38" i="141"/>
  <c r="S38" i="141" s="1"/>
  <c r="N38" i="141"/>
  <c r="J38" i="141"/>
  <c r="K38" i="141" s="1"/>
  <c r="F38" i="141"/>
  <c r="G38" i="141" s="1"/>
  <c r="C38" i="141"/>
  <c r="U37" i="141"/>
  <c r="X37" i="141" s="1"/>
  <c r="S37" i="141"/>
  <c r="P37" i="141"/>
  <c r="R37" i="141" s="1"/>
  <c r="J37" i="141"/>
  <c r="K37" i="141" s="1"/>
  <c r="F37" i="141"/>
  <c r="G37" i="141" s="1"/>
  <c r="W36" i="141"/>
  <c r="U36" i="141"/>
  <c r="X36" i="141" s="1"/>
  <c r="S36" i="141"/>
  <c r="P36" i="141"/>
  <c r="R36" i="141" s="1"/>
  <c r="N36" i="141"/>
  <c r="J36" i="141"/>
  <c r="K36" i="141" s="1"/>
  <c r="G36" i="141"/>
  <c r="F36" i="141"/>
  <c r="C36" i="141"/>
  <c r="U35" i="141"/>
  <c r="P35" i="141"/>
  <c r="J35" i="141"/>
  <c r="K35" i="141" s="1"/>
  <c r="G35" i="141"/>
  <c r="F35" i="141"/>
  <c r="U34" i="141"/>
  <c r="P34" i="141"/>
  <c r="R34" i="141" s="1"/>
  <c r="N34" i="141"/>
  <c r="K34" i="141"/>
  <c r="J34" i="141"/>
  <c r="F34" i="141"/>
  <c r="G34" i="141" s="1"/>
  <c r="C34" i="141"/>
  <c r="U33" i="141"/>
  <c r="X33" i="141" s="1"/>
  <c r="P33" i="141"/>
  <c r="S33" i="141" s="1"/>
  <c r="J33" i="141"/>
  <c r="K33" i="141" s="1"/>
  <c r="F33" i="141"/>
  <c r="G33" i="141" s="1"/>
  <c r="U32" i="141"/>
  <c r="P32" i="141"/>
  <c r="N32" i="141"/>
  <c r="J32" i="141"/>
  <c r="K32" i="141" s="1"/>
  <c r="F32" i="141"/>
  <c r="G32" i="141" s="1"/>
  <c r="C32" i="141"/>
  <c r="U31" i="141"/>
  <c r="S31" i="141"/>
  <c r="R31" i="141"/>
  <c r="P31" i="141"/>
  <c r="J31" i="141"/>
  <c r="K31" i="141" s="1"/>
  <c r="G31" i="141"/>
  <c r="F31" i="141"/>
  <c r="U30" i="141"/>
  <c r="X30" i="141" s="1"/>
  <c r="P30" i="141"/>
  <c r="S30" i="141" s="1"/>
  <c r="N30" i="141"/>
  <c r="K30" i="141"/>
  <c r="J30" i="141"/>
  <c r="F30" i="141"/>
  <c r="G30" i="141" s="1"/>
  <c r="C30" i="141"/>
  <c r="U29" i="141"/>
  <c r="X29" i="141" s="1"/>
  <c r="P29" i="141"/>
  <c r="R29" i="141" s="1"/>
  <c r="K29" i="141"/>
  <c r="J29" i="141"/>
  <c r="F29" i="141"/>
  <c r="G29" i="141" s="1"/>
  <c r="X28" i="141"/>
  <c r="U28" i="141"/>
  <c r="W28" i="141" s="1"/>
  <c r="P28" i="141"/>
  <c r="S28" i="141" s="1"/>
  <c r="N28" i="141"/>
  <c r="J28" i="141"/>
  <c r="K28" i="141" s="1"/>
  <c r="F28" i="141"/>
  <c r="G28" i="141" s="1"/>
  <c r="C28" i="141"/>
  <c r="X27" i="141"/>
  <c r="W27" i="141"/>
  <c r="U27" i="141"/>
  <c r="S27" i="141"/>
  <c r="R27" i="141"/>
  <c r="P27" i="141"/>
  <c r="J27" i="141"/>
  <c r="K27" i="141" s="1"/>
  <c r="G27" i="141"/>
  <c r="F27" i="141"/>
  <c r="W26" i="141"/>
  <c r="U26" i="141"/>
  <c r="X26" i="141" s="1"/>
  <c r="P26" i="141"/>
  <c r="R26" i="141" s="1"/>
  <c r="N26" i="141"/>
  <c r="J26" i="141"/>
  <c r="K26" i="141" s="1"/>
  <c r="G26" i="141"/>
  <c r="F26" i="141"/>
  <c r="C26" i="141"/>
  <c r="U25" i="141"/>
  <c r="X25" i="141" s="1"/>
  <c r="P25" i="141"/>
  <c r="S25" i="141" s="1"/>
  <c r="J25" i="141"/>
  <c r="K25" i="141" s="1"/>
  <c r="F25" i="141"/>
  <c r="G25" i="141" s="1"/>
  <c r="U24" i="141"/>
  <c r="W24" i="141" s="1"/>
  <c r="S24" i="141"/>
  <c r="P24" i="141"/>
  <c r="R24" i="141" s="1"/>
  <c r="J24" i="141"/>
  <c r="K24" i="141" s="1"/>
  <c r="F24" i="141"/>
  <c r="G24" i="141" s="1"/>
  <c r="U23" i="141"/>
  <c r="X23" i="141" s="1"/>
  <c r="S23" i="141"/>
  <c r="P23" i="141"/>
  <c r="R23" i="141" s="1"/>
  <c r="N23" i="141"/>
  <c r="K23" i="141"/>
  <c r="J23" i="141"/>
  <c r="F23" i="141"/>
  <c r="G23" i="141" s="1"/>
  <c r="C23" i="141"/>
  <c r="U22" i="141"/>
  <c r="X22" i="141" s="1"/>
  <c r="P22" i="141"/>
  <c r="S22" i="141" s="1"/>
  <c r="J22" i="141"/>
  <c r="K22" i="141" s="1"/>
  <c r="F22" i="141"/>
  <c r="G22" i="141" s="1"/>
  <c r="U21" i="141"/>
  <c r="S21" i="141"/>
  <c r="R21" i="141"/>
  <c r="P21" i="141"/>
  <c r="N21" i="141"/>
  <c r="J21" i="141"/>
  <c r="K21" i="141" s="1"/>
  <c r="F21" i="141"/>
  <c r="G21" i="141" s="1"/>
  <c r="C21" i="141"/>
  <c r="X20" i="141"/>
  <c r="W20" i="141"/>
  <c r="U20" i="141"/>
  <c r="S20" i="141"/>
  <c r="R20" i="141"/>
  <c r="P20" i="141"/>
  <c r="J20" i="141"/>
  <c r="K20" i="141" s="1"/>
  <c r="G20" i="141"/>
  <c r="F20" i="141"/>
  <c r="U19" i="141"/>
  <c r="X19" i="141" s="1"/>
  <c r="P19" i="141"/>
  <c r="S19" i="141" s="1"/>
  <c r="J19" i="141"/>
  <c r="K19" i="141" s="1"/>
  <c r="H19" i="141"/>
  <c r="F19" i="141"/>
  <c r="G19" i="141" s="1"/>
  <c r="U18" i="141"/>
  <c r="X18" i="141" s="1"/>
  <c r="P18" i="141"/>
  <c r="R18" i="141" s="1"/>
  <c r="N18" i="141"/>
  <c r="L18" i="141"/>
  <c r="J18" i="141"/>
  <c r="K18" i="141" s="1"/>
  <c r="H18" i="141"/>
  <c r="F18" i="141"/>
  <c r="G18" i="141" s="1"/>
  <c r="C18" i="141"/>
  <c r="X67" i="141" l="1"/>
  <c r="W67" i="141"/>
  <c r="X84" i="141"/>
  <c r="W84" i="141"/>
  <c r="R94" i="141"/>
  <c r="S94" i="141"/>
  <c r="X32" i="141"/>
  <c r="W32" i="141"/>
  <c r="S35" i="141"/>
  <c r="R35" i="141"/>
  <c r="W37" i="141"/>
  <c r="X62" i="141"/>
  <c r="W62" i="141"/>
  <c r="R65" i="141"/>
  <c r="S65" i="141"/>
  <c r="X72" i="141"/>
  <c r="W72" i="141"/>
  <c r="X95" i="141"/>
  <c r="W95" i="141"/>
  <c r="X100" i="141"/>
  <c r="W100" i="141"/>
  <c r="X101" i="141"/>
  <c r="X35" i="141"/>
  <c r="W35" i="141"/>
  <c r="S39" i="141"/>
  <c r="R39" i="141"/>
  <c r="S64" i="141"/>
  <c r="R64" i="141"/>
  <c r="X64" i="141"/>
  <c r="W64" i="141"/>
  <c r="R82" i="141"/>
  <c r="S82" i="141"/>
  <c r="R28" i="141"/>
  <c r="S29" i="141"/>
  <c r="W39" i="141"/>
  <c r="S40" i="141"/>
  <c r="X48" i="141"/>
  <c r="W48" i="141"/>
  <c r="R103" i="141"/>
  <c r="S103" i="141"/>
  <c r="S41" i="141"/>
  <c r="R41" i="141"/>
  <c r="S26" i="141"/>
  <c r="S53" i="141"/>
  <c r="R53" i="141"/>
  <c r="X34" i="141"/>
  <c r="W34" i="141"/>
  <c r="R46" i="141"/>
  <c r="S46" i="141"/>
  <c r="X92" i="141"/>
  <c r="W92" i="141"/>
  <c r="X103" i="141"/>
  <c r="W103" i="141"/>
  <c r="X31" i="141"/>
  <c r="W31" i="141"/>
  <c r="S48" i="141"/>
  <c r="R48" i="141"/>
  <c r="X57" i="141"/>
  <c r="W57" i="141"/>
  <c r="X117" i="141"/>
  <c r="W117" i="141"/>
  <c r="S32" i="141"/>
  <c r="R32" i="141"/>
  <c r="X21" i="141"/>
  <c r="W21" i="141"/>
  <c r="X136" i="141"/>
  <c r="W136" i="141"/>
  <c r="X147" i="141"/>
  <c r="S108" i="141"/>
  <c r="S114" i="141"/>
  <c r="W123" i="141"/>
  <c r="W124" i="141"/>
  <c r="W126" i="141"/>
  <c r="S127" i="141"/>
  <c r="S56" i="141"/>
  <c r="W63" i="141"/>
  <c r="S81" i="141"/>
  <c r="S93" i="141"/>
  <c r="R101" i="141"/>
  <c r="S113" i="141"/>
  <c r="S119" i="141"/>
  <c r="R152" i="141"/>
  <c r="X153" i="141"/>
  <c r="W151" i="141"/>
  <c r="X152" i="141"/>
  <c r="W132" i="141"/>
  <c r="W134" i="141"/>
  <c r="S135" i="141"/>
  <c r="W29" i="141"/>
  <c r="S34" i="141"/>
  <c r="W44" i="141"/>
  <c r="S62" i="141"/>
  <c r="S122" i="141"/>
  <c r="S124" i="141"/>
  <c r="S18" i="141"/>
  <c r="W23" i="141"/>
  <c r="X24" i="141"/>
  <c r="X130" i="141"/>
  <c r="W130" i="141"/>
  <c r="X138" i="141"/>
  <c r="W138" i="141"/>
  <c r="W19" i="141"/>
  <c r="W22" i="141"/>
  <c r="W25" i="141"/>
  <c r="W30" i="141"/>
  <c r="W33" i="141"/>
  <c r="W38" i="141"/>
  <c r="R50" i="141"/>
  <c r="S54" i="141"/>
  <c r="W66" i="141"/>
  <c r="S67" i="141"/>
  <c r="S68" i="141"/>
  <c r="S74" i="141"/>
  <c r="S86" i="141"/>
  <c r="W98" i="141"/>
  <c r="S99" i="141"/>
  <c r="S100" i="141"/>
  <c r="S106" i="141"/>
  <c r="X119" i="141"/>
  <c r="W119" i="141"/>
  <c r="R125" i="141"/>
  <c r="R133" i="141"/>
  <c r="R141" i="141"/>
  <c r="X146" i="141"/>
  <c r="W146" i="141"/>
  <c r="S43" i="141"/>
  <c r="W71" i="141"/>
  <c r="S73" i="141"/>
  <c r="S79" i="141"/>
  <c r="S107" i="141"/>
  <c r="R107" i="141"/>
  <c r="X127" i="141"/>
  <c r="W127" i="141"/>
  <c r="X135" i="141"/>
  <c r="W135" i="141"/>
  <c r="X143" i="141"/>
  <c r="W143" i="141"/>
  <c r="S70" i="141"/>
  <c r="W82" i="141"/>
  <c r="S83" i="141"/>
  <c r="S84" i="141"/>
  <c r="S90" i="141"/>
  <c r="S102" i="141"/>
  <c r="R109" i="141"/>
  <c r="X114" i="141"/>
  <c r="W114" i="141"/>
  <c r="R120" i="141"/>
  <c r="W18" i="141"/>
  <c r="R19" i="141"/>
  <c r="R22" i="141"/>
  <c r="R25" i="141"/>
  <c r="R30" i="141"/>
  <c r="R33" i="141"/>
  <c r="R38" i="141"/>
  <c r="W40" i="141"/>
  <c r="R45" i="141"/>
  <c r="W47" i="141"/>
  <c r="W51" i="141"/>
  <c r="W52" i="141"/>
  <c r="W55" i="141"/>
  <c r="S57" i="141"/>
  <c r="S63" i="141"/>
  <c r="R72" i="141"/>
  <c r="R77" i="141"/>
  <c r="W87" i="141"/>
  <c r="S89" i="141"/>
  <c r="S95" i="141"/>
  <c r="R104" i="141"/>
  <c r="S111" i="141"/>
  <c r="S66" i="141"/>
  <c r="S78" i="141"/>
  <c r="W90" i="141"/>
  <c r="S91" i="141"/>
  <c r="S92" i="141"/>
  <c r="S98" i="141"/>
  <c r="X111" i="141"/>
  <c r="W111" i="141"/>
  <c r="R117" i="141"/>
  <c r="X122" i="141"/>
  <c r="W122" i="141"/>
  <c r="R128" i="141"/>
  <c r="R136" i="141"/>
  <c r="R144" i="141"/>
  <c r="R149" i="141"/>
  <c r="R110" i="141"/>
  <c r="R115" i="141"/>
  <c r="R118" i="141"/>
  <c r="R123" i="141"/>
  <c r="R126" i="141"/>
  <c r="R131" i="141"/>
  <c r="R134" i="141"/>
  <c r="R139" i="141"/>
  <c r="R142" i="141"/>
  <c r="R147" i="141"/>
  <c r="R150" i="141"/>
  <c r="R153" i="141"/>
  <c r="R129" i="141"/>
  <c r="R132" i="141"/>
  <c r="R137" i="141"/>
  <c r="R140" i="141"/>
  <c r="R145" i="141"/>
  <c r="X36" i="137" l="1"/>
  <c r="X35" i="137"/>
  <c r="X34" i="137"/>
  <c r="X33" i="137"/>
  <c r="X30" i="137"/>
  <c r="X29" i="137"/>
  <c r="X28" i="137"/>
  <c r="W28" i="137"/>
  <c r="V28" i="137"/>
  <c r="U28" i="137"/>
  <c r="T28" i="137"/>
  <c r="S28" i="137"/>
  <c r="R28" i="137"/>
  <c r="Q28" i="137"/>
  <c r="P28" i="137"/>
  <c r="O28" i="137"/>
  <c r="N28" i="137"/>
  <c r="M28" i="137"/>
  <c r="L28" i="137"/>
  <c r="K28" i="137"/>
  <c r="J28" i="137"/>
  <c r="I28" i="137"/>
  <c r="H28" i="137"/>
  <c r="G28" i="137"/>
  <c r="F28" i="137"/>
  <c r="E28" i="137"/>
  <c r="X27" i="137"/>
  <c r="X26" i="137"/>
  <c r="X25" i="137"/>
  <c r="X24" i="137"/>
  <c r="X23" i="137"/>
  <c r="W23" i="137"/>
  <c r="V23" i="137"/>
  <c r="U23" i="137"/>
  <c r="T23" i="137"/>
  <c r="S23" i="137"/>
  <c r="R23" i="137"/>
  <c r="Q23" i="137"/>
  <c r="P23" i="137"/>
  <c r="O23" i="137"/>
  <c r="N23" i="137"/>
  <c r="M23" i="137"/>
  <c r="L23" i="137"/>
  <c r="K23" i="137"/>
  <c r="J23" i="137"/>
  <c r="I23" i="137"/>
  <c r="H23" i="137"/>
  <c r="G23" i="137"/>
  <c r="F23" i="137"/>
  <c r="E23" i="137"/>
  <c r="X11" i="137"/>
  <c r="X12" i="137"/>
  <c r="X13" i="137"/>
  <c r="X14" i="137"/>
  <c r="X15" i="137"/>
  <c r="X16" i="137"/>
  <c r="X17" i="137"/>
  <c r="X18" i="137"/>
  <c r="S12" i="137"/>
  <c r="R12" i="137"/>
  <c r="Q12" i="137"/>
  <c r="P12" i="137"/>
  <c r="O12" i="137"/>
  <c r="N12" i="137"/>
  <c r="M12" i="137"/>
  <c r="L12" i="137"/>
  <c r="K12" i="137"/>
  <c r="J12" i="137"/>
  <c r="I12" i="137"/>
  <c r="G12" i="137"/>
  <c r="F12" i="137"/>
  <c r="E12" i="137"/>
  <c r="E8" i="137"/>
  <c r="E7" i="137" s="1"/>
  <c r="D80" i="104"/>
  <c r="E89" i="135"/>
  <c r="F89" i="135" s="1"/>
  <c r="F64" i="104"/>
  <c r="F55" i="104"/>
  <c r="F49" i="104"/>
  <c r="F7" i="104"/>
  <c r="E90" i="135"/>
  <c r="F90" i="135" s="1"/>
  <c r="E91" i="135"/>
  <c r="F91" i="135" s="1"/>
  <c r="D92" i="135"/>
  <c r="N82" i="135"/>
  <c r="M82" i="135"/>
  <c r="L82" i="135"/>
  <c r="K82" i="135"/>
  <c r="O82" i="135" s="1"/>
  <c r="N81" i="135"/>
  <c r="N83" i="135" s="1"/>
  <c r="M81" i="135"/>
  <c r="L81" i="135"/>
  <c r="K81" i="135"/>
  <c r="N80" i="135"/>
  <c r="M80" i="135"/>
  <c r="L80" i="135"/>
  <c r="L83" i="135" s="1"/>
  <c r="K80" i="135"/>
  <c r="O80" i="135" s="1"/>
  <c r="H82" i="135"/>
  <c r="G82" i="135"/>
  <c r="F82" i="135"/>
  <c r="E82" i="135"/>
  <c r="E81" i="135"/>
  <c r="G81" i="135"/>
  <c r="F81" i="135"/>
  <c r="H80" i="135"/>
  <c r="G80" i="135"/>
  <c r="F80" i="135"/>
  <c r="E80" i="135"/>
  <c r="N73" i="135"/>
  <c r="M73" i="135"/>
  <c r="L73" i="135"/>
  <c r="L74" i="135" s="1"/>
  <c r="K73" i="135"/>
  <c r="K74" i="135" s="1"/>
  <c r="K75" i="135" s="1"/>
  <c r="O70" i="135"/>
  <c r="O69" i="135"/>
  <c r="O67" i="135"/>
  <c r="O61" i="135"/>
  <c r="O59" i="135"/>
  <c r="O58" i="135"/>
  <c r="O57" i="135"/>
  <c r="O54" i="135"/>
  <c r="O51" i="135"/>
  <c r="O47" i="135"/>
  <c r="O41" i="135"/>
  <c r="O39" i="135"/>
  <c r="O33" i="135"/>
  <c r="O30" i="135"/>
  <c r="O26" i="135"/>
  <c r="O19" i="135"/>
  <c r="O18" i="135"/>
  <c r="O10" i="135"/>
  <c r="O73" i="135" s="1"/>
  <c r="O74" i="135" s="1"/>
  <c r="O8" i="135"/>
  <c r="E73" i="135"/>
  <c r="E74" i="135" s="1"/>
  <c r="H73" i="135"/>
  <c r="H74" i="135" s="1"/>
  <c r="G73" i="135"/>
  <c r="G74" i="135" s="1"/>
  <c r="G75" i="135" s="1"/>
  <c r="F73" i="135"/>
  <c r="F74" i="135" s="1"/>
  <c r="F75" i="135" s="1"/>
  <c r="I69" i="135"/>
  <c r="I68" i="135"/>
  <c r="I52" i="135"/>
  <c r="I7" i="135"/>
  <c r="O81" i="135" l="1"/>
  <c r="O83" i="135" s="1"/>
  <c r="G83" i="135"/>
  <c r="I82" i="135"/>
  <c r="P82" i="135" s="1"/>
  <c r="N91" i="135" s="1"/>
  <c r="E92" i="135"/>
  <c r="F92" i="135" s="1"/>
  <c r="N85" i="135"/>
  <c r="N84" i="135"/>
  <c r="L84" i="135"/>
  <c r="L85" i="135" s="1"/>
  <c r="M74" i="135"/>
  <c r="M75" i="135" s="1"/>
  <c r="N74" i="135"/>
  <c r="N75" i="135" s="1"/>
  <c r="K83" i="135"/>
  <c r="L75" i="135"/>
  <c r="M83" i="135"/>
  <c r="O75" i="135"/>
  <c r="I80" i="135"/>
  <c r="P80" i="135" s="1"/>
  <c r="N89" i="135" s="1"/>
  <c r="F83" i="135"/>
  <c r="F84" i="135" s="1"/>
  <c r="G84" i="135"/>
  <c r="G85" i="135" s="1"/>
  <c r="E83" i="135"/>
  <c r="H75" i="135"/>
  <c r="E75" i="135"/>
  <c r="X32" i="137"/>
  <c r="X31" i="137"/>
  <c r="H12" i="137"/>
  <c r="T12" i="137"/>
  <c r="U12" i="137"/>
  <c r="V12" i="137"/>
  <c r="W12" i="137"/>
  <c r="F85" i="135" l="1"/>
  <c r="M84" i="135"/>
  <c r="M85" i="135" s="1"/>
  <c r="K84" i="135"/>
  <c r="K85" i="135" s="1"/>
  <c r="O91" i="135"/>
  <c r="P91" i="135" s="1"/>
  <c r="O84" i="135"/>
  <c r="O85" i="135" s="1"/>
  <c r="E84" i="135"/>
  <c r="E85" i="135" s="1"/>
  <c r="O89" i="135" l="1"/>
  <c r="P89" i="135" s="1"/>
  <c r="F8" i="104"/>
  <c r="F9" i="104"/>
  <c r="F10" i="104"/>
  <c r="F11" i="104"/>
  <c r="F12" i="104"/>
  <c r="F13" i="104"/>
  <c r="F14" i="104"/>
  <c r="F15" i="104"/>
  <c r="F16" i="104"/>
  <c r="F17" i="104"/>
  <c r="F18" i="104"/>
  <c r="F19" i="104"/>
  <c r="F20" i="104"/>
  <c r="F21" i="104"/>
  <c r="F22" i="104"/>
  <c r="F23" i="104"/>
  <c r="F24" i="104"/>
  <c r="F25" i="104"/>
  <c r="F26" i="104"/>
  <c r="F27" i="104"/>
  <c r="F28" i="104"/>
  <c r="F29" i="104"/>
  <c r="F30" i="104"/>
  <c r="F31" i="104"/>
  <c r="F32" i="104"/>
  <c r="F33" i="104"/>
  <c r="F34" i="104"/>
  <c r="F35" i="104"/>
  <c r="F36" i="104"/>
  <c r="F37" i="104"/>
  <c r="F38" i="104"/>
  <c r="F39" i="104"/>
  <c r="F40" i="104"/>
  <c r="F41" i="104"/>
  <c r="F42" i="104"/>
  <c r="F43" i="104"/>
  <c r="F44" i="104"/>
  <c r="F45" i="104"/>
  <c r="F46" i="104"/>
  <c r="F47" i="104"/>
  <c r="F48" i="104"/>
  <c r="F50" i="104"/>
  <c r="F51" i="104"/>
  <c r="F52" i="104"/>
  <c r="F53" i="104"/>
  <c r="F54" i="104"/>
  <c r="F56" i="104"/>
  <c r="F57" i="104"/>
  <c r="F58" i="104"/>
  <c r="F59" i="104"/>
  <c r="F60" i="104"/>
  <c r="F61" i="104"/>
  <c r="F62" i="104"/>
  <c r="F63" i="104"/>
  <c r="F65" i="104"/>
  <c r="F66" i="104"/>
  <c r="F67" i="104"/>
  <c r="F68" i="104"/>
  <c r="F69" i="104"/>
  <c r="F70" i="104"/>
  <c r="F72" i="104"/>
  <c r="H81" i="135"/>
  <c r="P50" i="135"/>
  <c r="P51" i="135"/>
  <c r="O49" i="135"/>
  <c r="O48" i="135"/>
  <c r="O44" i="135"/>
  <c r="O43" i="135"/>
  <c r="O42" i="135"/>
  <c r="I49" i="135"/>
  <c r="I48" i="135"/>
  <c r="I47" i="135"/>
  <c r="I46" i="135"/>
  <c r="P46" i="135" s="1"/>
  <c r="I45" i="135"/>
  <c r="P45" i="135" s="1"/>
  <c r="I44" i="135"/>
  <c r="I43" i="135"/>
  <c r="I42" i="135"/>
  <c r="I41" i="135"/>
  <c r="I40" i="135"/>
  <c r="P40" i="135" s="1"/>
  <c r="I39" i="135"/>
  <c r="I38" i="135"/>
  <c r="P38" i="135" s="1"/>
  <c r="I37" i="135"/>
  <c r="P37" i="135" s="1"/>
  <c r="I36" i="135"/>
  <c r="P36" i="135" s="1"/>
  <c r="I35" i="135"/>
  <c r="P35" i="135" s="1"/>
  <c r="I34" i="135"/>
  <c r="P34" i="135" s="1"/>
  <c r="I33" i="135"/>
  <c r="I32" i="135"/>
  <c r="P32" i="135" s="1"/>
  <c r="I31" i="135"/>
  <c r="P31" i="135" s="1"/>
  <c r="I30" i="135"/>
  <c r="I29" i="135"/>
  <c r="P29" i="135" s="1"/>
  <c r="I28" i="135"/>
  <c r="P28" i="135" s="1"/>
  <c r="I27" i="135"/>
  <c r="P27" i="135" s="1"/>
  <c r="I26" i="135"/>
  <c r="P26" i="135" s="1"/>
  <c r="I25" i="135"/>
  <c r="P25" i="135" s="1"/>
  <c r="I24" i="135"/>
  <c r="P24" i="135" s="1"/>
  <c r="I23" i="135"/>
  <c r="P23" i="135" s="1"/>
  <c r="I22" i="135"/>
  <c r="P22" i="135" s="1"/>
  <c r="I21" i="135"/>
  <c r="P21" i="135" s="1"/>
  <c r="I20" i="135"/>
  <c r="P20" i="135" s="1"/>
  <c r="I19" i="135"/>
  <c r="I18" i="135"/>
  <c r="I17" i="135"/>
  <c r="P17" i="135" s="1"/>
  <c r="I16" i="135"/>
  <c r="P16" i="135" s="1"/>
  <c r="I15" i="135"/>
  <c r="P15" i="135" s="1"/>
  <c r="I14" i="135"/>
  <c r="P14" i="135" s="1"/>
  <c r="I13" i="135"/>
  <c r="P13" i="135" s="1"/>
  <c r="I12" i="135"/>
  <c r="P12" i="135" s="1"/>
  <c r="I11" i="135"/>
  <c r="P11" i="135" s="1"/>
  <c r="I10" i="135"/>
  <c r="I9" i="135"/>
  <c r="P9" i="135" s="1"/>
  <c r="I8" i="135"/>
  <c r="P7" i="135"/>
  <c r="I53" i="135"/>
  <c r="I54" i="135"/>
  <c r="I55" i="135"/>
  <c r="I56" i="135"/>
  <c r="I57" i="135"/>
  <c r="I58" i="135"/>
  <c r="I59" i="135"/>
  <c r="I60" i="135"/>
  <c r="I61" i="135"/>
  <c r="I62" i="135"/>
  <c r="I63" i="135"/>
  <c r="I64" i="135"/>
  <c r="I65" i="135"/>
  <c r="I66" i="135"/>
  <c r="I67" i="135"/>
  <c r="I70" i="135"/>
  <c r="I71" i="135"/>
  <c r="I72" i="135"/>
  <c r="S21" i="137"/>
  <c r="R21" i="137"/>
  <c r="Q21" i="137"/>
  <c r="P21" i="137"/>
  <c r="O21" i="137"/>
  <c r="N21" i="137"/>
  <c r="M21" i="137"/>
  <c r="L21" i="137"/>
  <c r="K21" i="137"/>
  <c r="J21" i="137"/>
  <c r="I21" i="137"/>
  <c r="H21" i="137"/>
  <c r="G21" i="137"/>
  <c r="F21" i="137"/>
  <c r="E21" i="137"/>
  <c r="F73" i="104" l="1"/>
  <c r="I73" i="135"/>
  <c r="I74" i="135" s="1"/>
  <c r="I75" i="135" s="1"/>
  <c r="I81" i="135"/>
  <c r="H83" i="135"/>
  <c r="P19" i="135"/>
  <c r="P44" i="135"/>
  <c r="P43" i="135"/>
  <c r="P47" i="135"/>
  <c r="P67" i="135"/>
  <c r="P33" i="135"/>
  <c r="P49" i="135"/>
  <c r="P69" i="135"/>
  <c r="P8" i="135"/>
  <c r="P48" i="135"/>
  <c r="P57" i="135"/>
  <c r="P41" i="135"/>
  <c r="P58" i="135"/>
  <c r="P30" i="135"/>
  <c r="P61" i="135"/>
  <c r="P39" i="135"/>
  <c r="P59" i="135"/>
  <c r="P70" i="135"/>
  <c r="P10" i="135"/>
  <c r="P18" i="135"/>
  <c r="P42" i="135"/>
  <c r="P54" i="135"/>
  <c r="P73" i="135" l="1"/>
  <c r="P74" i="135" s="1"/>
  <c r="D87" i="104"/>
  <c r="F87" i="104" s="1"/>
  <c r="H84" i="135"/>
  <c r="H85" i="135" s="1"/>
  <c r="P81" i="135"/>
  <c r="N90" i="135" s="1"/>
  <c r="I83" i="135"/>
  <c r="F9" i="137"/>
  <c r="P8" i="138"/>
  <c r="D48" i="116"/>
  <c r="E37" i="116"/>
  <c r="E30" i="116"/>
  <c r="G87" i="104" l="1"/>
  <c r="H87" i="104" s="1"/>
  <c r="P75" i="135"/>
  <c r="D86" i="104"/>
  <c r="D88" i="104" s="1"/>
  <c r="I84" i="135"/>
  <c r="I85" i="135" s="1"/>
  <c r="P83" i="135"/>
  <c r="P9" i="138"/>
  <c r="G9" i="137"/>
  <c r="H9" i="137"/>
  <c r="P10" i="138"/>
  <c r="I11" i="138" l="1"/>
  <c r="F86" i="104"/>
  <c r="F88" i="104" s="1"/>
  <c r="G88" i="104" s="1"/>
  <c r="G86" i="104" s="1"/>
  <c r="P84" i="135"/>
  <c r="P85" i="135" s="1"/>
  <c r="O90" i="135"/>
  <c r="O92" i="135" s="1"/>
  <c r="N92" i="135"/>
  <c r="X9" i="137"/>
  <c r="Q9" i="138"/>
  <c r="Q10" i="138"/>
  <c r="P92" i="135" l="1"/>
  <c r="H86" i="104"/>
  <c r="H88" i="104"/>
  <c r="O9" i="138"/>
  <c r="P90" i="135"/>
  <c r="O10" i="138"/>
  <c r="Q8" i="138"/>
  <c r="O8" i="138" l="1"/>
  <c r="I12" i="138"/>
  <c r="B71" i="109"/>
  <c r="B70" i="109"/>
  <c r="B69" i="109"/>
  <c r="B68" i="109"/>
  <c r="B67" i="109"/>
  <c r="B66" i="109"/>
  <c r="B65" i="109"/>
  <c r="B64" i="109"/>
  <c r="B63" i="109"/>
  <c r="B62" i="109"/>
  <c r="B61" i="109"/>
  <c r="B60" i="109"/>
  <c r="B59" i="109"/>
  <c r="B58" i="109"/>
  <c r="B57" i="109"/>
  <c r="B56" i="109"/>
  <c r="B55" i="109"/>
  <c r="B54" i="109"/>
  <c r="B53" i="109"/>
  <c r="B52" i="109"/>
  <c r="B51" i="109"/>
  <c r="B50" i="109"/>
  <c r="B49" i="109"/>
  <c r="B48" i="109"/>
  <c r="B47" i="109"/>
  <c r="B46" i="109"/>
  <c r="B45" i="109"/>
  <c r="B44" i="109"/>
  <c r="B43" i="109"/>
  <c r="B42" i="109"/>
  <c r="B41" i="109"/>
  <c r="B40" i="109"/>
  <c r="B39" i="109"/>
  <c r="B38" i="109"/>
  <c r="B37" i="109"/>
  <c r="B36" i="109"/>
  <c r="B35" i="109"/>
  <c r="B34" i="109"/>
  <c r="B33" i="109"/>
  <c r="B32" i="109"/>
  <c r="B31" i="109"/>
  <c r="B30" i="109"/>
  <c r="B29" i="109"/>
  <c r="B28" i="109"/>
  <c r="B27" i="109"/>
  <c r="B26" i="109"/>
  <c r="B25" i="109"/>
  <c r="B24" i="109"/>
  <c r="B23" i="109"/>
  <c r="B22" i="109"/>
  <c r="B21" i="109"/>
  <c r="B20" i="109"/>
  <c r="B19" i="109"/>
  <c r="B18" i="109"/>
  <c r="B17" i="109"/>
  <c r="B16" i="109"/>
  <c r="B15" i="109"/>
  <c r="B14" i="109"/>
  <c r="B13" i="109"/>
  <c r="B12" i="109"/>
  <c r="B11" i="109"/>
  <c r="B10" i="109"/>
  <c r="B9" i="109"/>
  <c r="B8" i="109"/>
  <c r="B7" i="109"/>
  <c r="B6" i="109"/>
  <c r="I10" i="138" l="1"/>
  <c r="I9" i="138" s="1"/>
  <c r="I21" i="138" s="1"/>
  <c r="I22" i="138" s="1"/>
  <c r="S10" i="138"/>
  <c r="S22" i="138"/>
  <c r="S11" i="138"/>
  <c r="M11" i="138" s="1"/>
  <c r="S23" i="138"/>
  <c r="S12" i="138"/>
  <c r="S24" i="138"/>
  <c r="S13" i="138"/>
  <c r="S25" i="138"/>
  <c r="M25" i="138" s="1"/>
  <c r="S14" i="138"/>
  <c r="S9" i="138"/>
  <c r="M9" i="138" s="1"/>
  <c r="S15" i="138"/>
  <c r="M15" i="138" s="1"/>
  <c r="S16" i="138"/>
  <c r="S17" i="138"/>
  <c r="M17" i="138" s="1"/>
  <c r="S18" i="138"/>
  <c r="S19" i="138"/>
  <c r="S20" i="138"/>
  <c r="S21" i="138"/>
  <c r="S8" i="138"/>
  <c r="I17" i="138" l="1"/>
  <c r="M8" i="138"/>
  <c r="M16" i="138"/>
  <c r="N10" i="137"/>
  <c r="N8" i="137" s="1"/>
  <c r="N7" i="137" s="1"/>
  <c r="T16" i="138"/>
  <c r="T9" i="138"/>
  <c r="G10" i="137"/>
  <c r="G8" i="137" s="1"/>
  <c r="G7" i="137" s="1"/>
  <c r="T14" i="138"/>
  <c r="M14" i="138"/>
  <c r="L10" i="137"/>
  <c r="L8" i="137" s="1"/>
  <c r="L7" i="137" s="1"/>
  <c r="W10" i="137"/>
  <c r="W8" i="137" s="1"/>
  <c r="W7" i="137" s="1"/>
  <c r="T25" i="138"/>
  <c r="M24" i="138"/>
  <c r="V10" i="137"/>
  <c r="V8" i="137" s="1"/>
  <c r="V7" i="137" s="1"/>
  <c r="T24" i="138"/>
  <c r="S10" i="137"/>
  <c r="S8" i="137" s="1"/>
  <c r="S7" i="137" s="1"/>
  <c r="M21" i="138"/>
  <c r="T21" i="138"/>
  <c r="T12" i="138"/>
  <c r="J10" i="137"/>
  <c r="J8" i="137" s="1"/>
  <c r="J7" i="137" s="1"/>
  <c r="M12" i="138"/>
  <c r="M10" i="137"/>
  <c r="M8" i="137" s="1"/>
  <c r="M7" i="137" s="1"/>
  <c r="T15" i="138"/>
  <c r="F10" i="137"/>
  <c r="T13" i="138"/>
  <c r="N13" i="138" s="1"/>
  <c r="K10" i="137"/>
  <c r="K8" i="137" s="1"/>
  <c r="K7" i="137" s="1"/>
  <c r="M13" i="138"/>
  <c r="T20" i="138"/>
  <c r="R10" i="137"/>
  <c r="R8" i="137" s="1"/>
  <c r="R7" i="137" s="1"/>
  <c r="M20" i="138"/>
  <c r="M23" i="138"/>
  <c r="T23" i="138"/>
  <c r="U10" i="137"/>
  <c r="U8" i="137" s="1"/>
  <c r="U7" i="137" s="1"/>
  <c r="T19" i="138"/>
  <c r="M19" i="138"/>
  <c r="Q10" i="137"/>
  <c r="Q8" i="137" s="1"/>
  <c r="Q7" i="137" s="1"/>
  <c r="T11" i="138"/>
  <c r="I10" i="137"/>
  <c r="I8" i="137" s="1"/>
  <c r="I7" i="137" s="1"/>
  <c r="T18" i="138"/>
  <c r="M18" i="138"/>
  <c r="P10" i="137"/>
  <c r="P8" i="137" s="1"/>
  <c r="P7" i="137" s="1"/>
  <c r="T10" i="137"/>
  <c r="T8" i="137" s="1"/>
  <c r="T7" i="137" s="1"/>
  <c r="M22" i="138"/>
  <c r="T22" i="138"/>
  <c r="O10" i="137"/>
  <c r="O8" i="137" s="1"/>
  <c r="O7" i="137" s="1"/>
  <c r="T17" i="138"/>
  <c r="T10" i="138"/>
  <c r="H10" i="137"/>
  <c r="H8" i="137" s="1"/>
  <c r="H7" i="137" s="1"/>
  <c r="M10" i="138"/>
  <c r="T8" i="138" l="1"/>
  <c r="N8" i="138" s="1"/>
  <c r="L8" i="138" s="1"/>
  <c r="R13" i="138"/>
  <c r="R9" i="138"/>
  <c r="N9" i="138"/>
  <c r="L9" i="138" s="1"/>
  <c r="R22" i="138"/>
  <c r="N22" i="138"/>
  <c r="L22" i="138" s="1"/>
  <c r="R24" i="138"/>
  <c r="N24" i="138"/>
  <c r="L24" i="138" s="1"/>
  <c r="R25" i="138"/>
  <c r="N25" i="138"/>
  <c r="L25" i="138" s="1"/>
  <c r="R18" i="138"/>
  <c r="N18" i="138"/>
  <c r="L18" i="138" s="1"/>
  <c r="R15" i="138"/>
  <c r="N15" i="138"/>
  <c r="L15" i="138" s="1"/>
  <c r="R23" i="138"/>
  <c r="N23" i="138"/>
  <c r="L23" i="138" s="1"/>
  <c r="R17" i="138"/>
  <c r="N17" i="138"/>
  <c r="L17" i="138" s="1"/>
  <c r="R20" i="138"/>
  <c r="N20" i="138"/>
  <c r="L20" i="138" s="1"/>
  <c r="X10" i="137"/>
  <c r="F8" i="137"/>
  <c r="R11" i="138"/>
  <c r="N11" i="138"/>
  <c r="L11" i="138" s="1"/>
  <c r="R14" i="138"/>
  <c r="N14" i="138"/>
  <c r="L14" i="138" s="1"/>
  <c r="R19" i="138"/>
  <c r="N19" i="138"/>
  <c r="L19" i="138" s="1"/>
  <c r="R16" i="138"/>
  <c r="N16" i="138"/>
  <c r="L16" i="138" s="1"/>
  <c r="R10" i="138"/>
  <c r="N10" i="138"/>
  <c r="L10" i="138" s="1"/>
  <c r="R12" i="138"/>
  <c r="N12" i="138"/>
  <c r="L12" i="138" s="1"/>
  <c r="R21" i="138"/>
  <c r="N21" i="138"/>
  <c r="L21" i="138" s="1"/>
  <c r="L13" i="138"/>
  <c r="R8" i="138" l="1"/>
  <c r="I18" i="138"/>
  <c r="I16" i="138" s="1"/>
  <c r="I15" i="138" s="1"/>
  <c r="I23" i="138" s="1"/>
  <c r="I24" i="138" s="1"/>
  <c r="F7" i="137"/>
  <c r="X7" i="137" s="1"/>
  <c r="X8" i="137"/>
  <c r="I6" i="138" l="1"/>
</calcChain>
</file>

<file path=xl/sharedStrings.xml><?xml version="1.0" encoding="utf-8"?>
<sst xmlns="http://schemas.openxmlformats.org/spreadsheetml/2006/main" count="1129" uniqueCount="548">
  <si>
    <t>（表紙）</t>
    <rPh sb="1" eb="3">
      <t>ヒョウシ</t>
    </rPh>
    <phoneticPr fontId="9"/>
  </si>
  <si>
    <t>提案者記号</t>
    <rPh sb="0" eb="3">
      <t>テイアンシャ</t>
    </rPh>
    <rPh sb="3" eb="5">
      <t>キゴウ</t>
    </rPh>
    <phoneticPr fontId="9"/>
  </si>
  <si>
    <t>費目</t>
    <rPh sb="0" eb="2">
      <t>ヒモク</t>
    </rPh>
    <phoneticPr fontId="9"/>
  </si>
  <si>
    <t>（単位：円）</t>
    <rPh sb="1" eb="3">
      <t>タンイ</t>
    </rPh>
    <rPh sb="4" eb="5">
      <t>エン</t>
    </rPh>
    <phoneticPr fontId="9"/>
  </si>
  <si>
    <t>合計</t>
    <rPh sb="0" eb="2">
      <t>ゴウケイ</t>
    </rPh>
    <phoneticPr fontId="9"/>
  </si>
  <si>
    <t>提案者記号</t>
    <rPh sb="0" eb="5">
      <t>テイアンシャキゴウ</t>
    </rPh>
    <phoneticPr fontId="9"/>
  </si>
  <si>
    <t>消費税等相当額</t>
    <rPh sb="0" eb="3">
      <t>ショウヒゼイ</t>
    </rPh>
    <rPh sb="3" eb="4">
      <t>トウ</t>
    </rPh>
    <rPh sb="4" eb="6">
      <t>ソウトウ</t>
    </rPh>
    <rPh sb="6" eb="7">
      <t>ガク</t>
    </rPh>
    <phoneticPr fontId="9"/>
  </si>
  <si>
    <t>備考</t>
    <rPh sb="0" eb="2">
      <t>ビコウ</t>
    </rPh>
    <phoneticPr fontId="9"/>
  </si>
  <si>
    <t>No</t>
    <phoneticPr fontId="9"/>
  </si>
  <si>
    <t>花園小学校</t>
  </si>
  <si>
    <t>合計</t>
    <rPh sb="0" eb="2">
      <t>ゴウケイ</t>
    </rPh>
    <phoneticPr fontId="15"/>
  </si>
  <si>
    <t>■損益計画書</t>
    <rPh sb="1" eb="3">
      <t>ソンエキ</t>
    </rPh>
    <rPh sb="3" eb="6">
      <t>ケイカクショ</t>
    </rPh>
    <phoneticPr fontId="15"/>
  </si>
  <si>
    <t>１年目</t>
    <rPh sb="1" eb="3">
      <t>ネンメ</t>
    </rPh>
    <phoneticPr fontId="15"/>
  </si>
  <si>
    <t xml:space="preserve"> 科目</t>
    <rPh sb="1" eb="3">
      <t>カモク</t>
    </rPh>
    <phoneticPr fontId="15"/>
  </si>
  <si>
    <t>その他</t>
    <rPh sb="2" eb="3">
      <t>タ</t>
    </rPh>
    <phoneticPr fontId="15"/>
  </si>
  <si>
    <t>業務経費（原価）</t>
    <rPh sb="0" eb="2">
      <t>ギョウム</t>
    </rPh>
    <rPh sb="2" eb="4">
      <t>ケイヒ</t>
    </rPh>
    <rPh sb="5" eb="7">
      <t>ゲンカ</t>
    </rPh>
    <phoneticPr fontId="15"/>
  </si>
  <si>
    <t>公租公課</t>
    <rPh sb="0" eb="2">
      <t>コウソ</t>
    </rPh>
    <rPh sb="2" eb="4">
      <t>コウカ</t>
    </rPh>
    <phoneticPr fontId="15"/>
  </si>
  <si>
    <t>その他</t>
    <rPh sb="0" eb="3">
      <t>ソノタ</t>
    </rPh>
    <phoneticPr fontId="15"/>
  </si>
  <si>
    <t>税引前当期損益</t>
    <rPh sb="0" eb="1">
      <t>ゼイ</t>
    </rPh>
    <rPh sb="1" eb="2">
      <t>ヒ</t>
    </rPh>
    <rPh sb="2" eb="3">
      <t>マエ</t>
    </rPh>
    <rPh sb="3" eb="5">
      <t>トウキ</t>
    </rPh>
    <rPh sb="5" eb="7">
      <t>ソンエキ</t>
    </rPh>
    <phoneticPr fontId="15"/>
  </si>
  <si>
    <t>法人税等</t>
    <rPh sb="0" eb="3">
      <t>ホウジンゼイ</t>
    </rPh>
    <rPh sb="3" eb="4">
      <t>トウ</t>
    </rPh>
    <phoneticPr fontId="15"/>
  </si>
  <si>
    <t>税引後当期損益</t>
    <rPh sb="0" eb="1">
      <t>ゼイ</t>
    </rPh>
    <rPh sb="1" eb="2">
      <t>ヒ</t>
    </rPh>
    <rPh sb="2" eb="3">
      <t>ゴ</t>
    </rPh>
    <rPh sb="3" eb="5">
      <t>トウキ</t>
    </rPh>
    <rPh sb="5" eb="7">
      <t>ソンエキ</t>
    </rPh>
    <phoneticPr fontId="15"/>
  </si>
  <si>
    <t>■キャッシュフロー計算書</t>
    <rPh sb="9" eb="12">
      <t>ケイサンショ</t>
    </rPh>
    <phoneticPr fontId="15"/>
  </si>
  <si>
    <t>科目</t>
    <rPh sb="0" eb="2">
      <t>カモク</t>
    </rPh>
    <phoneticPr fontId="15"/>
  </si>
  <si>
    <t>キャッシュインフロー計</t>
    <rPh sb="10" eb="11">
      <t>ケイ</t>
    </rPh>
    <phoneticPr fontId="15"/>
  </si>
  <si>
    <t>税引後利益</t>
    <rPh sb="0" eb="2">
      <t>ゼイビキ</t>
    </rPh>
    <rPh sb="2" eb="3">
      <t>ゴ</t>
    </rPh>
    <rPh sb="3" eb="5">
      <t>リエキ</t>
    </rPh>
    <phoneticPr fontId="15"/>
  </si>
  <si>
    <t>資本金</t>
    <rPh sb="0" eb="3">
      <t>シホンキン</t>
    </rPh>
    <phoneticPr fontId="15"/>
  </si>
  <si>
    <t>借入金</t>
    <rPh sb="0" eb="2">
      <t>カリイレ</t>
    </rPh>
    <rPh sb="2" eb="3">
      <t>キン</t>
    </rPh>
    <phoneticPr fontId="15"/>
  </si>
  <si>
    <t>キャッシュアウトフロー計</t>
    <rPh sb="11" eb="12">
      <t>ケイ</t>
    </rPh>
    <phoneticPr fontId="15"/>
  </si>
  <si>
    <t>初期費用</t>
    <rPh sb="0" eb="2">
      <t>ショキ</t>
    </rPh>
    <rPh sb="2" eb="4">
      <t>ヒヨウ</t>
    </rPh>
    <phoneticPr fontId="15"/>
  </si>
  <si>
    <t>設備投資費用</t>
    <rPh sb="0" eb="2">
      <t>セツビ</t>
    </rPh>
    <rPh sb="2" eb="4">
      <t>トウシ</t>
    </rPh>
    <rPh sb="4" eb="6">
      <t>ヒヨウ</t>
    </rPh>
    <phoneticPr fontId="15"/>
  </si>
  <si>
    <t>元本</t>
    <rPh sb="0" eb="2">
      <t>ガンポン</t>
    </rPh>
    <phoneticPr fontId="15"/>
  </si>
  <si>
    <t>配当</t>
    <rPh sb="0" eb="2">
      <t>ハイトウ</t>
    </rPh>
    <phoneticPr fontId="15"/>
  </si>
  <si>
    <t>未処分金累計</t>
    <rPh sb="4" eb="6">
      <t>ルイケイ</t>
    </rPh>
    <phoneticPr fontId="15"/>
  </si>
  <si>
    <t>■経営指標</t>
    <rPh sb="1" eb="3">
      <t>ケイエイ</t>
    </rPh>
    <rPh sb="3" eb="5">
      <t>シヒョウ</t>
    </rPh>
    <phoneticPr fontId="15"/>
  </si>
  <si>
    <t>DSCR　各期</t>
    <rPh sb="5" eb="7">
      <t>カクキ</t>
    </rPh>
    <phoneticPr fontId="15"/>
  </si>
  <si>
    <t>DSCR　事業期間平均</t>
    <rPh sb="5" eb="7">
      <t>ジギョウ</t>
    </rPh>
    <rPh sb="7" eb="9">
      <t>キカン</t>
    </rPh>
    <rPh sb="9" eb="11">
      <t>ヘイキン</t>
    </rPh>
    <phoneticPr fontId="15"/>
  </si>
  <si>
    <t>PIRR</t>
    <phoneticPr fontId="15"/>
  </si>
  <si>
    <t>EIRR</t>
    <phoneticPr fontId="15"/>
  </si>
  <si>
    <t>※本表の費目等は、適宜変更して結構です。</t>
    <rPh sb="1" eb="3">
      <t>ホンピョウ</t>
    </rPh>
    <rPh sb="4" eb="6">
      <t>ヒモク</t>
    </rPh>
    <rPh sb="6" eb="7">
      <t>トウ</t>
    </rPh>
    <rPh sb="9" eb="11">
      <t>テキギ</t>
    </rPh>
    <rPh sb="11" eb="13">
      <t>ヘンコウ</t>
    </rPh>
    <rPh sb="15" eb="17">
      <t>ケッコウ</t>
    </rPh>
    <phoneticPr fontId="15"/>
  </si>
  <si>
    <t>※上記以外に記入欄が必要になる場合は、適宜追加してください。</t>
    <rPh sb="1" eb="3">
      <t>ジョウキ</t>
    </rPh>
    <rPh sb="3" eb="5">
      <t>イガイ</t>
    </rPh>
    <rPh sb="6" eb="8">
      <t>キニュウ</t>
    </rPh>
    <rPh sb="8" eb="9">
      <t>ラン</t>
    </rPh>
    <rPh sb="10" eb="12">
      <t>ヒツヨウ</t>
    </rPh>
    <rPh sb="15" eb="17">
      <t>バアイ</t>
    </rPh>
    <rPh sb="19" eb="21">
      <t>テキギ</t>
    </rPh>
    <rPh sb="21" eb="23">
      <t>ツイカ</t>
    </rPh>
    <phoneticPr fontId="15"/>
  </si>
  <si>
    <t>※金額は、消費税及び地方消費税相当額を除いた額を記入してください。</t>
    <rPh sb="19" eb="20">
      <t>ノゾ</t>
    </rPh>
    <rPh sb="22" eb="23">
      <t>ガク</t>
    </rPh>
    <phoneticPr fontId="15"/>
  </si>
  <si>
    <t>※金額は円単位で入力し、１円未満の端数は切り捨てとしてください。</t>
    <phoneticPr fontId="9"/>
  </si>
  <si>
    <t>※他の様式の記載金額と整合させてください。</t>
    <rPh sb="1" eb="2">
      <t>タ</t>
    </rPh>
    <rPh sb="3" eb="5">
      <t>ヨウシキ</t>
    </rPh>
    <rPh sb="6" eb="8">
      <t>キサイ</t>
    </rPh>
    <rPh sb="8" eb="10">
      <t>キンガク</t>
    </rPh>
    <rPh sb="11" eb="13">
      <t>セイゴウ</t>
    </rPh>
    <phoneticPr fontId="15"/>
  </si>
  <si>
    <t>令和8年度</t>
    <rPh sb="0" eb="2">
      <t>レイワ</t>
    </rPh>
    <rPh sb="3" eb="5">
      <t>ネンド</t>
    </rPh>
    <phoneticPr fontId="15"/>
  </si>
  <si>
    <t>令和9年度</t>
    <rPh sb="0" eb="2">
      <t>レイワ</t>
    </rPh>
    <rPh sb="3" eb="5">
      <t>ネンド</t>
    </rPh>
    <phoneticPr fontId="15"/>
  </si>
  <si>
    <t>令和10年度</t>
    <rPh sb="0" eb="2">
      <t>レイワ</t>
    </rPh>
    <rPh sb="4" eb="6">
      <t>ネンド</t>
    </rPh>
    <phoneticPr fontId="15"/>
  </si>
  <si>
    <t>令和11年度</t>
    <rPh sb="0" eb="2">
      <t>レイワ</t>
    </rPh>
    <rPh sb="4" eb="6">
      <t>ネンド</t>
    </rPh>
    <phoneticPr fontId="15"/>
  </si>
  <si>
    <t>令和12年度</t>
    <rPh sb="0" eb="2">
      <t>レイワ</t>
    </rPh>
    <rPh sb="4" eb="6">
      <t>ネンド</t>
    </rPh>
    <phoneticPr fontId="15"/>
  </si>
  <si>
    <t>令和13年度</t>
    <rPh sb="0" eb="2">
      <t>レイワ</t>
    </rPh>
    <rPh sb="4" eb="6">
      <t>ネンド</t>
    </rPh>
    <phoneticPr fontId="15"/>
  </si>
  <si>
    <t>令和14年度</t>
    <rPh sb="0" eb="2">
      <t>レイワ</t>
    </rPh>
    <rPh sb="4" eb="6">
      <t>ネンド</t>
    </rPh>
    <phoneticPr fontId="15"/>
  </si>
  <si>
    <t>令和15年度</t>
    <rPh sb="0" eb="2">
      <t>レイワ</t>
    </rPh>
    <rPh sb="4" eb="6">
      <t>ネンド</t>
    </rPh>
    <phoneticPr fontId="15"/>
  </si>
  <si>
    <t>令和16年度</t>
    <rPh sb="0" eb="2">
      <t>レイワ</t>
    </rPh>
    <rPh sb="4" eb="6">
      <t>ネンド</t>
    </rPh>
    <phoneticPr fontId="15"/>
  </si>
  <si>
    <t>令和17年度</t>
    <rPh sb="0" eb="2">
      <t>レイワ</t>
    </rPh>
    <rPh sb="4" eb="6">
      <t>ネンド</t>
    </rPh>
    <phoneticPr fontId="15"/>
  </si>
  <si>
    <t>令和（年度）</t>
    <rPh sb="0" eb="2">
      <t>レイワ</t>
    </rPh>
    <rPh sb="3" eb="5">
      <t>ネンド</t>
    </rPh>
    <phoneticPr fontId="15"/>
  </si>
  <si>
    <t>小計</t>
    <rPh sb="0" eb="2">
      <t>ショウケイ</t>
    </rPh>
    <phoneticPr fontId="9"/>
  </si>
  <si>
    <t>合計（税込）</t>
    <rPh sb="0" eb="2">
      <t>ゴウケイ</t>
    </rPh>
    <rPh sb="3" eb="5">
      <t>ゼイコミ</t>
    </rPh>
    <phoneticPr fontId="9"/>
  </si>
  <si>
    <t>設計費</t>
    <rPh sb="0" eb="3">
      <t>セッケイヒ</t>
    </rPh>
    <phoneticPr fontId="9"/>
  </si>
  <si>
    <t>工事監理費</t>
    <rPh sb="0" eb="5">
      <t>コウジカンリヒ</t>
    </rPh>
    <phoneticPr fontId="9"/>
  </si>
  <si>
    <t>年度</t>
    <rPh sb="0" eb="2">
      <t>ネンド</t>
    </rPh>
    <phoneticPr fontId="9"/>
  </si>
  <si>
    <t>（a）
（円/年、税抜）</t>
    <rPh sb="5" eb="6">
      <t>エン</t>
    </rPh>
    <rPh sb="7" eb="8">
      <t>ネン</t>
    </rPh>
    <rPh sb="9" eb="11">
      <t>ゼイヌキ</t>
    </rPh>
    <phoneticPr fontId="9"/>
  </si>
  <si>
    <t>長期収支計画</t>
    <phoneticPr fontId="9"/>
  </si>
  <si>
    <t>2年目</t>
    <rPh sb="1" eb="3">
      <t>ネンメ</t>
    </rPh>
    <phoneticPr fontId="15"/>
  </si>
  <si>
    <t>3年目</t>
    <rPh sb="1" eb="3">
      <t>ネンメ</t>
    </rPh>
    <phoneticPr fontId="15"/>
  </si>
  <si>
    <t>4年目</t>
    <rPh sb="1" eb="3">
      <t>ネンメ</t>
    </rPh>
    <phoneticPr fontId="15"/>
  </si>
  <si>
    <t>5年目</t>
    <rPh sb="1" eb="3">
      <t>ネンメ</t>
    </rPh>
    <phoneticPr fontId="15"/>
  </si>
  <si>
    <t>6年目</t>
    <rPh sb="1" eb="3">
      <t>ネンメ</t>
    </rPh>
    <phoneticPr fontId="15"/>
  </si>
  <si>
    <t>7年目</t>
    <rPh sb="1" eb="3">
      <t>ネンメ</t>
    </rPh>
    <phoneticPr fontId="15"/>
  </si>
  <si>
    <t>8年目</t>
    <rPh sb="1" eb="3">
      <t>ネンメ</t>
    </rPh>
    <phoneticPr fontId="15"/>
  </si>
  <si>
    <t>9年目</t>
    <rPh sb="1" eb="3">
      <t>ネンメ</t>
    </rPh>
    <phoneticPr fontId="15"/>
  </si>
  <si>
    <t>10年目</t>
    <rPh sb="2" eb="4">
      <t>ネンメ</t>
    </rPh>
    <phoneticPr fontId="15"/>
  </si>
  <si>
    <t>11年目</t>
    <rPh sb="2" eb="4">
      <t>ネンメ</t>
    </rPh>
    <phoneticPr fontId="15"/>
  </si>
  <si>
    <t>12年目</t>
    <rPh sb="2" eb="4">
      <t>ネンメ</t>
    </rPh>
    <phoneticPr fontId="15"/>
  </si>
  <si>
    <t>13年目</t>
    <rPh sb="2" eb="4">
      <t>ネンメ</t>
    </rPh>
    <phoneticPr fontId="15"/>
  </si>
  <si>
    <t>14年目</t>
    <rPh sb="2" eb="4">
      <t>ネンメ</t>
    </rPh>
    <phoneticPr fontId="15"/>
  </si>
  <si>
    <t>令和18年度</t>
    <rPh sb="0" eb="2">
      <t>レイワ</t>
    </rPh>
    <rPh sb="4" eb="6">
      <t>ネンド</t>
    </rPh>
    <phoneticPr fontId="15"/>
  </si>
  <si>
    <t>令和19年度</t>
    <rPh sb="0" eb="2">
      <t>レイワ</t>
    </rPh>
    <rPh sb="4" eb="6">
      <t>ネンド</t>
    </rPh>
    <phoneticPr fontId="15"/>
  </si>
  <si>
    <t>（単位：円、税抜）</t>
    <rPh sb="1" eb="3">
      <t>タンイ</t>
    </rPh>
    <rPh sb="4" eb="5">
      <t>エン</t>
    </rPh>
    <rPh sb="6" eb="8">
      <t>ゼイヌキ</t>
    </rPh>
    <phoneticPr fontId="15"/>
  </si>
  <si>
    <t>収入計</t>
    <rPh sb="0" eb="2">
      <t>シュウニュウ</t>
    </rPh>
    <rPh sb="2" eb="3">
      <t>ケイ</t>
    </rPh>
    <phoneticPr fontId="9"/>
  </si>
  <si>
    <t>サービス対価（A及びB）</t>
    <rPh sb="4" eb="6">
      <t>タイカ</t>
    </rPh>
    <rPh sb="8" eb="9">
      <t>オヨ</t>
    </rPh>
    <phoneticPr fontId="9"/>
  </si>
  <si>
    <t>設計・施工等のサービス対価（A）</t>
    <rPh sb="0" eb="2">
      <t>セッケイ</t>
    </rPh>
    <rPh sb="3" eb="5">
      <t>セコウ</t>
    </rPh>
    <rPh sb="5" eb="6">
      <t>トウ</t>
    </rPh>
    <rPh sb="11" eb="13">
      <t>タイカ</t>
    </rPh>
    <phoneticPr fontId="15"/>
  </si>
  <si>
    <t>支出計</t>
    <rPh sb="0" eb="2">
      <t>シシュツ</t>
    </rPh>
    <rPh sb="2" eb="3">
      <t>ケイ</t>
    </rPh>
    <phoneticPr fontId="9"/>
  </si>
  <si>
    <t>ネットキャッシュフロー</t>
  </si>
  <si>
    <t>未処分金（内部留保金）</t>
  </si>
  <si>
    <t>対象施設の名称</t>
    <rPh sb="2" eb="4">
      <t>シセツ</t>
    </rPh>
    <rPh sb="5" eb="7">
      <t>メイショウ</t>
    </rPh>
    <phoneticPr fontId="9"/>
  </si>
  <si>
    <t>設計・施工業務工程表</t>
    <rPh sb="0" eb="2">
      <t>セッケイ</t>
    </rPh>
    <rPh sb="3" eb="5">
      <t>セコウ</t>
    </rPh>
    <rPh sb="5" eb="7">
      <t>ギョウム</t>
    </rPh>
    <rPh sb="7" eb="9">
      <t>コウテイ</t>
    </rPh>
    <rPh sb="9" eb="10">
      <t>ヒョウ</t>
    </rPh>
    <phoneticPr fontId="15"/>
  </si>
  <si>
    <t>対象施設の名称</t>
    <rPh sb="0" eb="2">
      <t>タイショウ</t>
    </rPh>
    <rPh sb="2" eb="4">
      <t>シセツ</t>
    </rPh>
    <rPh sb="5" eb="7">
      <t>メイショウ</t>
    </rPh>
    <phoneticPr fontId="15"/>
  </si>
  <si>
    <t>備　考</t>
  </si>
  <si>
    <t>４月</t>
    <rPh sb="1" eb="2">
      <t>ガツ</t>
    </rPh>
    <phoneticPr fontId="15"/>
  </si>
  <si>
    <t>５月</t>
    <rPh sb="1" eb="2">
      <t>ガツ</t>
    </rPh>
    <phoneticPr fontId="15"/>
  </si>
  <si>
    <t>６月</t>
    <rPh sb="1" eb="2">
      <t>ガツ</t>
    </rPh>
    <phoneticPr fontId="15"/>
  </si>
  <si>
    <t>７月</t>
  </si>
  <si>
    <t>８月</t>
  </si>
  <si>
    <t>９月</t>
  </si>
  <si>
    <t>１０月</t>
  </si>
  <si>
    <t>１１月</t>
  </si>
  <si>
    <t>１２月</t>
  </si>
  <si>
    <t>１月</t>
  </si>
  <si>
    <t>２月</t>
  </si>
  <si>
    <t>３月</t>
  </si>
  <si>
    <t>（様式５－５）</t>
    <phoneticPr fontId="9"/>
  </si>
  <si>
    <t>（様式５－６）</t>
    <rPh sb="1" eb="3">
      <t>ヨウシキ</t>
    </rPh>
    <phoneticPr fontId="9"/>
  </si>
  <si>
    <t>（様式９-１）</t>
    <rPh sb="1" eb="3">
      <t>ヨウシキ</t>
    </rPh>
    <phoneticPr fontId="9"/>
  </si>
  <si>
    <t>施設番号</t>
    <rPh sb="0" eb="2">
      <t>シセツ</t>
    </rPh>
    <rPh sb="2" eb="4">
      <t>バンゴウ</t>
    </rPh>
    <phoneticPr fontId="15"/>
  </si>
  <si>
    <t>備考</t>
    <rPh sb="0" eb="2">
      <t>ビコウ</t>
    </rPh>
    <phoneticPr fontId="15"/>
  </si>
  <si>
    <t>台数</t>
    <rPh sb="0" eb="2">
      <t>ダイスウ</t>
    </rPh>
    <phoneticPr fontId="15"/>
  </si>
  <si>
    <t>（台）</t>
    <rPh sb="1" eb="2">
      <t>ダイ</t>
    </rPh>
    <phoneticPr fontId="15"/>
  </si>
  <si>
    <t>室外機計</t>
    <rPh sb="0" eb="3">
      <t>シツガイキ</t>
    </rPh>
    <rPh sb="3" eb="4">
      <t>ケイ</t>
    </rPh>
    <phoneticPr fontId="15"/>
  </si>
  <si>
    <t>室内機計</t>
    <rPh sb="0" eb="3">
      <t>シツナイキ</t>
    </rPh>
    <rPh sb="3" eb="4">
      <t>ケイ</t>
    </rPh>
    <phoneticPr fontId="15"/>
  </si>
  <si>
    <t>※行が不足する場合は、適宜、行を挿入して記入してください。</t>
    <rPh sb="1" eb="2">
      <t>ギョウ</t>
    </rPh>
    <rPh sb="3" eb="5">
      <t>フソク</t>
    </rPh>
    <rPh sb="7" eb="9">
      <t>バアイ</t>
    </rPh>
    <rPh sb="11" eb="13">
      <t>テキギ</t>
    </rPh>
    <rPh sb="14" eb="15">
      <t>ギョウ</t>
    </rPh>
    <rPh sb="16" eb="18">
      <t>ソウニュウ</t>
    </rPh>
    <rPh sb="20" eb="22">
      <t>キニュウ</t>
    </rPh>
    <phoneticPr fontId="15"/>
  </si>
  <si>
    <t>●対象施設別空調設備・換気設備機器リスト</t>
    <rPh sb="1" eb="3">
      <t>タイショウ</t>
    </rPh>
    <rPh sb="3" eb="5">
      <t>シセツ</t>
    </rPh>
    <rPh sb="5" eb="6">
      <t>ベツ</t>
    </rPh>
    <rPh sb="6" eb="8">
      <t>クウチョウ</t>
    </rPh>
    <rPh sb="8" eb="10">
      <t>セツビ</t>
    </rPh>
    <rPh sb="11" eb="13">
      <t>カンキ</t>
    </rPh>
    <rPh sb="13" eb="15">
      <t>セツビ</t>
    </rPh>
    <rPh sb="15" eb="17">
      <t>キキ</t>
    </rPh>
    <phoneticPr fontId="15"/>
  </si>
  <si>
    <t>エネルギー方式</t>
    <rPh sb="5" eb="7">
      <t>ホウシキ</t>
    </rPh>
    <phoneticPr fontId="38"/>
  </si>
  <si>
    <t>系統番号</t>
    <rPh sb="0" eb="2">
      <t>ケイトウ</t>
    </rPh>
    <rPh sb="2" eb="4">
      <t>バンゴウ</t>
    </rPh>
    <phoneticPr fontId="15"/>
  </si>
  <si>
    <t>機器仕様</t>
    <rPh sb="0" eb="2">
      <t>キキ</t>
    </rPh>
    <rPh sb="2" eb="4">
      <t>シヨウ</t>
    </rPh>
    <phoneticPr fontId="15"/>
  </si>
  <si>
    <t>系統記号</t>
    <rPh sb="0" eb="2">
      <t>ケイトウ</t>
    </rPh>
    <rPh sb="2" eb="4">
      <t>キゴウ</t>
    </rPh>
    <phoneticPr fontId="15"/>
  </si>
  <si>
    <t>冷房能力</t>
    <rPh sb="0" eb="2">
      <t>レイボウ</t>
    </rPh>
    <rPh sb="2" eb="4">
      <t>ノウリョク</t>
    </rPh>
    <phoneticPr fontId="15"/>
  </si>
  <si>
    <t>暖房能力</t>
    <rPh sb="0" eb="2">
      <t>ダンボウ</t>
    </rPh>
    <rPh sb="2" eb="4">
      <t>ノウリョク</t>
    </rPh>
    <phoneticPr fontId="15"/>
  </si>
  <si>
    <t>製造者名</t>
    <rPh sb="0" eb="2">
      <t>セイゾウ</t>
    </rPh>
    <rPh sb="2" eb="3">
      <t>シャ</t>
    </rPh>
    <rPh sb="3" eb="4">
      <t>メイ</t>
    </rPh>
    <phoneticPr fontId="15"/>
  </si>
  <si>
    <t>型番</t>
    <rPh sb="0" eb="2">
      <t>カタバン</t>
    </rPh>
    <phoneticPr fontId="15"/>
  </si>
  <si>
    <t>（kW）</t>
    <phoneticPr fontId="15"/>
  </si>
  <si>
    <t>■室内機</t>
    <rPh sb="1" eb="4">
      <t>シツナイキ</t>
    </rPh>
    <phoneticPr fontId="15"/>
  </si>
  <si>
    <t>０１</t>
    <phoneticPr fontId="15"/>
  </si>
  <si>
    <t>０２</t>
  </si>
  <si>
    <t>０３</t>
  </si>
  <si>
    <t>０４</t>
  </si>
  <si>
    <t>０５</t>
  </si>
  <si>
    <t>０６</t>
  </si>
  <si>
    <t>０７</t>
  </si>
  <si>
    <t>０８</t>
  </si>
  <si>
    <t>０９</t>
  </si>
  <si>
    <t>１０</t>
  </si>
  <si>
    <t>１１</t>
  </si>
  <si>
    <t>１２</t>
  </si>
  <si>
    <t>１３</t>
  </si>
  <si>
    <t>１４</t>
  </si>
  <si>
    <t>１５</t>
  </si>
  <si>
    <t>１６</t>
  </si>
  <si>
    <t>１７</t>
  </si>
  <si>
    <t>１８</t>
  </si>
  <si>
    <t>１９</t>
  </si>
  <si>
    <t>２０</t>
  </si>
  <si>
    <t>-</t>
    <phoneticPr fontId="15"/>
  </si>
  <si>
    <t>■室外機</t>
    <rPh sb="1" eb="4">
      <t>シツガイキ</t>
    </rPh>
    <phoneticPr fontId="15"/>
  </si>
  <si>
    <t>Ａ</t>
    <phoneticPr fontId="15"/>
  </si>
  <si>
    <t>Ｂ</t>
    <phoneticPr fontId="15"/>
  </si>
  <si>
    <t>Ｃ</t>
    <phoneticPr fontId="15"/>
  </si>
  <si>
    <t>Ｄ</t>
    <phoneticPr fontId="15"/>
  </si>
  <si>
    <t>Ｅ</t>
    <phoneticPr fontId="15"/>
  </si>
  <si>
    <t>■換気設備</t>
    <rPh sb="1" eb="3">
      <t>カンキ</t>
    </rPh>
    <rPh sb="3" eb="5">
      <t>セツビ</t>
    </rPh>
    <phoneticPr fontId="15"/>
  </si>
  <si>
    <r>
      <t>風量
（m</t>
    </r>
    <r>
      <rPr>
        <vertAlign val="superscript"/>
        <sz val="10"/>
        <rFont val="ＭＳ Ｐゴシック"/>
        <family val="3"/>
        <charset val="128"/>
      </rPr>
      <t>3</t>
    </r>
    <r>
      <rPr>
        <sz val="10"/>
        <rFont val="ＭＳ Ｐゴシック"/>
        <family val="3"/>
        <charset val="128"/>
      </rPr>
      <t>/h）</t>
    </r>
    <rPh sb="0" eb="2">
      <t>フウリョウ</t>
    </rPh>
    <phoneticPr fontId="15"/>
  </si>
  <si>
    <t>a</t>
    <phoneticPr fontId="15"/>
  </si>
  <si>
    <t>b</t>
    <phoneticPr fontId="15"/>
  </si>
  <si>
    <t>c</t>
    <phoneticPr fontId="15"/>
  </si>
  <si>
    <t>ｄ</t>
    <phoneticPr fontId="15"/>
  </si>
  <si>
    <t>e</t>
    <phoneticPr fontId="15"/>
  </si>
  <si>
    <t>換気設備計</t>
    <rPh sb="0" eb="2">
      <t>カンキ</t>
    </rPh>
    <rPh sb="2" eb="4">
      <t>セツビ</t>
    </rPh>
    <rPh sb="4" eb="5">
      <t>ケイ</t>
    </rPh>
    <phoneticPr fontId="15"/>
  </si>
  <si>
    <t>ー</t>
    <phoneticPr fontId="9"/>
  </si>
  <si>
    <t>　　　　施工期間の短縮を提案する場合、工程（各種調査、設計、施工、検査、引渡し時期、使用開始時期等）について可能な範囲で詳細に記入してください。</t>
    <rPh sb="4" eb="6">
      <t>セコウ</t>
    </rPh>
    <rPh sb="6" eb="8">
      <t>キカン</t>
    </rPh>
    <rPh sb="9" eb="11">
      <t>タンシュク</t>
    </rPh>
    <rPh sb="12" eb="14">
      <t>テイアン</t>
    </rPh>
    <rPh sb="16" eb="18">
      <t>バアイ</t>
    </rPh>
    <rPh sb="19" eb="21">
      <t>コウテイ</t>
    </rPh>
    <rPh sb="22" eb="24">
      <t>カクシュ</t>
    </rPh>
    <rPh sb="24" eb="26">
      <t>チョウサ</t>
    </rPh>
    <rPh sb="27" eb="29">
      <t>セコウ</t>
    </rPh>
    <rPh sb="30" eb="32">
      <t>ケンサ</t>
    </rPh>
    <rPh sb="33" eb="35">
      <t>ヒキワタ</t>
    </rPh>
    <rPh sb="36" eb="38">
      <t>ジキ</t>
    </rPh>
    <rPh sb="39" eb="42">
      <t>ショユウケン</t>
    </rPh>
    <rPh sb="42" eb="44">
      <t>シヨウ</t>
    </rPh>
    <rPh sb="44" eb="45">
      <t>キョウヨウ</t>
    </rPh>
    <rPh sb="51" eb="53">
      <t>カノウ</t>
    </rPh>
    <rPh sb="54" eb="56">
      <t>ハンイ</t>
    </rPh>
    <rPh sb="57" eb="59">
      <t>ショウサイ</t>
    </rPh>
    <rPh sb="60" eb="62">
      <t>キニュウ</t>
    </rPh>
    <phoneticPr fontId="15"/>
  </si>
  <si>
    <t>（様式１-１）</t>
    <rPh sb="1" eb="3">
      <t>ヨウシキ</t>
    </rPh>
    <phoneticPr fontId="9"/>
  </si>
  <si>
    <t>（様式１-２）</t>
    <rPh sb="1" eb="3">
      <t>ヨウシキ</t>
    </rPh>
    <phoneticPr fontId="9"/>
  </si>
  <si>
    <t>業　種</t>
    <rPh sb="0" eb="1">
      <t>ギョウ</t>
    </rPh>
    <rPh sb="2" eb="3">
      <t>タネ</t>
    </rPh>
    <phoneticPr fontId="15"/>
  </si>
  <si>
    <t>（担当者連絡先）</t>
    <rPh sb="1" eb="4">
      <t>タントウシャ</t>
    </rPh>
    <rPh sb="4" eb="7">
      <t>レンラクサキ</t>
    </rPh>
    <phoneticPr fontId="15"/>
  </si>
  <si>
    <t>参加希望の対象施設のみプルダウンにより参加を選択してください。(不参加は空欄)</t>
    <rPh sb="0" eb="2">
      <t>サンカ</t>
    </rPh>
    <rPh sb="2" eb="4">
      <t>キボウ</t>
    </rPh>
    <rPh sb="5" eb="9">
      <t>タイショウシセツ</t>
    </rPh>
    <rPh sb="19" eb="21">
      <t>サンカ</t>
    </rPh>
    <rPh sb="22" eb="24">
      <t>センタク</t>
    </rPh>
    <rPh sb="32" eb="35">
      <t>フサンカ</t>
    </rPh>
    <rPh sb="36" eb="38">
      <t>クウラン</t>
    </rPh>
    <phoneticPr fontId="15"/>
  </si>
  <si>
    <t>学校名</t>
    <rPh sb="0" eb="2">
      <t>ガッコウ</t>
    </rPh>
    <rPh sb="2" eb="3">
      <t>メイ</t>
    </rPh>
    <phoneticPr fontId="9"/>
  </si>
  <si>
    <t>参加希望</t>
    <rPh sb="0" eb="2">
      <t>サンカ</t>
    </rPh>
    <rPh sb="2" eb="4">
      <t>キボウ</t>
    </rPh>
    <phoneticPr fontId="9"/>
  </si>
  <si>
    <t>１</t>
    <phoneticPr fontId="9"/>
  </si>
  <si>
    <t>２</t>
  </si>
  <si>
    <t>３</t>
  </si>
  <si>
    <t>図書の貸与申込書</t>
    <rPh sb="0" eb="2">
      <t>トショ</t>
    </rPh>
    <rPh sb="3" eb="5">
      <t>タイヨ</t>
    </rPh>
    <rPh sb="5" eb="8">
      <t>モウシコミショ</t>
    </rPh>
    <phoneticPr fontId="15"/>
  </si>
  <si>
    <t>令和８年　　月　　日</t>
    <rPh sb="0" eb="2">
      <t>レイワ</t>
    </rPh>
    <rPh sb="3" eb="4">
      <t>ネン</t>
    </rPh>
    <rPh sb="6" eb="7">
      <t>ガツ</t>
    </rPh>
    <rPh sb="9" eb="10">
      <t>ニチ</t>
    </rPh>
    <phoneticPr fontId="15"/>
  </si>
  <si>
    <t>※本様式に対象施設別の参加希望を必ず記載し、様式１-１と様式１-２を電子メールに添付して送付してください。</t>
    <rPh sb="1" eb="2">
      <t>ホン</t>
    </rPh>
    <rPh sb="2" eb="4">
      <t>ヨウシキ</t>
    </rPh>
    <rPh sb="5" eb="7">
      <t>タイショウ</t>
    </rPh>
    <rPh sb="7" eb="9">
      <t>シセツ</t>
    </rPh>
    <rPh sb="9" eb="10">
      <t>ベツ</t>
    </rPh>
    <phoneticPr fontId="9"/>
  </si>
  <si>
    <t>花園小学校</t>
    <phoneticPr fontId="9"/>
  </si>
  <si>
    <t>事業者名</t>
    <rPh sb="0" eb="4">
      <t>ジギョウシャメイ</t>
    </rPh>
    <phoneticPr fontId="15"/>
  </si>
  <si>
    <t>月日（曜日）</t>
    <rPh sb="0" eb="2">
      <t>ツキヒ</t>
    </rPh>
    <rPh sb="3" eb="5">
      <t>ヨウビ</t>
    </rPh>
    <phoneticPr fontId="9"/>
  </si>
  <si>
    <t>時間</t>
    <rPh sb="0" eb="2">
      <t>ジカン</t>
    </rPh>
    <phoneticPr fontId="15"/>
  </si>
  <si>
    <t>参加人数</t>
    <rPh sb="0" eb="2">
      <t>サンカ</t>
    </rPh>
    <rPh sb="2" eb="4">
      <t>ニンズウ</t>
    </rPh>
    <phoneticPr fontId="15"/>
  </si>
  <si>
    <t>人</t>
    <rPh sb="0" eb="1">
      <t>ニン</t>
    </rPh>
    <phoneticPr fontId="15"/>
  </si>
  <si>
    <t>参加希望</t>
    <rPh sb="0" eb="2">
      <t>サンカ</t>
    </rPh>
    <rPh sb="2" eb="4">
      <t>キボウ</t>
    </rPh>
    <phoneticPr fontId="15"/>
  </si>
  <si>
    <t>Ｅ－mail：kyoikusomu@city.takamatsu.lg.jp</t>
    <phoneticPr fontId="15"/>
  </si>
  <si>
    <t>※現地見学会の参加人数は、１企業あたり４名までとしますが、事前に参加者を届け出る必要はありません。</t>
    <rPh sb="1" eb="3">
      <t>ゲンチ</t>
    </rPh>
    <rPh sb="3" eb="5">
      <t>ケンガク</t>
    </rPh>
    <rPh sb="5" eb="6">
      <t>カイ</t>
    </rPh>
    <rPh sb="7" eb="9">
      <t>サンカ</t>
    </rPh>
    <rPh sb="9" eb="11">
      <t>ニンズウ</t>
    </rPh>
    <rPh sb="14" eb="16">
      <t>キギョウ</t>
    </rPh>
    <rPh sb="20" eb="21">
      <t>メイ</t>
    </rPh>
    <rPh sb="29" eb="31">
      <t>ジゼン</t>
    </rPh>
    <rPh sb="32" eb="34">
      <t>サンカ</t>
    </rPh>
    <rPh sb="34" eb="35">
      <t>シャ</t>
    </rPh>
    <rPh sb="36" eb="37">
      <t>トド</t>
    </rPh>
    <rPh sb="38" eb="39">
      <t>デ</t>
    </rPh>
    <rPh sb="40" eb="42">
      <t>ヒツヨウ</t>
    </rPh>
    <phoneticPr fontId="15"/>
  </si>
  <si>
    <t>※現地見学会の参加者は、見学中は事業者名を記載した腕章又は名札等を着用し、学校職員から求められた場合は身分 証明書を提示してください。</t>
    <rPh sb="1" eb="3">
      <t>ゲンチ</t>
    </rPh>
    <rPh sb="7" eb="10">
      <t>サンカシャ</t>
    </rPh>
    <rPh sb="12" eb="14">
      <t>ケンガク</t>
    </rPh>
    <rPh sb="14" eb="15">
      <t>チュウ</t>
    </rPh>
    <rPh sb="16" eb="20">
      <t>ジギョウシャメイ</t>
    </rPh>
    <rPh sb="21" eb="23">
      <t>キサイ</t>
    </rPh>
    <rPh sb="25" eb="27">
      <t>ワンショウ</t>
    </rPh>
    <rPh sb="27" eb="28">
      <t>マタ</t>
    </rPh>
    <rPh sb="29" eb="31">
      <t>ナフダ</t>
    </rPh>
    <rPh sb="31" eb="32">
      <t>トウ</t>
    </rPh>
    <rPh sb="33" eb="35">
      <t>チャクヨウ</t>
    </rPh>
    <rPh sb="37" eb="39">
      <t>ガッコウ</t>
    </rPh>
    <rPh sb="39" eb="41">
      <t>ショクイン</t>
    </rPh>
    <rPh sb="43" eb="44">
      <t>モト</t>
    </rPh>
    <rPh sb="48" eb="50">
      <t>バアイ</t>
    </rPh>
    <rPh sb="51" eb="53">
      <t>ミブン</t>
    </rPh>
    <rPh sb="54" eb="57">
      <t>ショウメイショ</t>
    </rPh>
    <rPh sb="58" eb="60">
      <t>テイジ</t>
    </rPh>
    <phoneticPr fontId="15"/>
  </si>
  <si>
    <t>事業者名</t>
    <rPh sb="0" eb="3">
      <t>ジギョウシャ</t>
    </rPh>
    <rPh sb="3" eb="4">
      <t>メイ</t>
    </rPh>
    <phoneticPr fontId="15"/>
  </si>
  <si>
    <t>所属部署</t>
    <rPh sb="0" eb="2">
      <t>ショゾク</t>
    </rPh>
    <rPh sb="2" eb="4">
      <t>ブショ</t>
    </rPh>
    <phoneticPr fontId="15"/>
  </si>
  <si>
    <t>担当者名</t>
    <rPh sb="0" eb="3">
      <t>タントウシャ</t>
    </rPh>
    <rPh sb="3" eb="4">
      <t>メイ</t>
    </rPh>
    <phoneticPr fontId="15"/>
  </si>
  <si>
    <t>電　　話</t>
    <rPh sb="0" eb="1">
      <t>デン</t>
    </rPh>
    <rPh sb="3" eb="4">
      <t>ハナシ</t>
    </rPh>
    <phoneticPr fontId="15"/>
  </si>
  <si>
    <t>Ｆ Ａ Ｘ</t>
    <phoneticPr fontId="15"/>
  </si>
  <si>
    <t>Ｅ‐mail</t>
    <phoneticPr fontId="15"/>
  </si>
  <si>
    <t>第２回現地見学会（詳細提案校） 参加申込書</t>
    <phoneticPr fontId="15"/>
  </si>
  <si>
    <t>※様式１-２で対象施設ごとの参加希望に必ず記載し、様式１-１と様式１-２を電子メールに添付して送付してください。</t>
    <rPh sb="1" eb="3">
      <t>ヨウシキ</t>
    </rPh>
    <rPh sb="7" eb="9">
      <t>タイショウ</t>
    </rPh>
    <rPh sb="9" eb="11">
      <t>シセツ</t>
    </rPh>
    <rPh sb="14" eb="16">
      <t>サンカ</t>
    </rPh>
    <rPh sb="16" eb="18">
      <t>キボウ</t>
    </rPh>
    <rPh sb="19" eb="20">
      <t>カナラ</t>
    </rPh>
    <rPh sb="21" eb="23">
      <t>キサイ</t>
    </rPh>
    <rPh sb="25" eb="27">
      <t>ヨウシキ</t>
    </rPh>
    <rPh sb="31" eb="33">
      <t>ヨウシキ</t>
    </rPh>
    <rPh sb="37" eb="39">
      <t>デンシ</t>
    </rPh>
    <rPh sb="43" eb="45">
      <t>テンプ</t>
    </rPh>
    <rPh sb="47" eb="49">
      <t>ソウフ</t>
    </rPh>
    <phoneticPr fontId="15"/>
  </si>
  <si>
    <t>担当者名</t>
    <rPh sb="0" eb="2">
      <t>タントウ</t>
    </rPh>
    <rPh sb="2" eb="3">
      <t>シャ</t>
    </rPh>
    <rPh sb="3" eb="4">
      <t>メイ</t>
    </rPh>
    <phoneticPr fontId="15"/>
  </si>
  <si>
    <t>№</t>
    <phoneticPr fontId="15"/>
  </si>
  <si>
    <t>該当資料名</t>
    <rPh sb="0" eb="2">
      <t>ガイトウ</t>
    </rPh>
    <rPh sb="2" eb="4">
      <t>シリョウ</t>
    </rPh>
    <rPh sb="4" eb="5">
      <t>メイ</t>
    </rPh>
    <phoneticPr fontId="15"/>
  </si>
  <si>
    <t>頁</t>
    <rPh sb="0" eb="1">
      <t>ページ</t>
    </rPh>
    <phoneticPr fontId="15"/>
  </si>
  <si>
    <t>該当項目</t>
    <rPh sb="0" eb="2">
      <t>ガイトウ</t>
    </rPh>
    <rPh sb="2" eb="4">
      <t>コウモク</t>
    </rPh>
    <phoneticPr fontId="15"/>
  </si>
  <si>
    <t>質問内容</t>
    <rPh sb="0" eb="2">
      <t>シツモン</t>
    </rPh>
    <rPh sb="2" eb="4">
      <t>ナイヨウ</t>
    </rPh>
    <phoneticPr fontId="15"/>
  </si>
  <si>
    <t>※必要に応じて行を追加してください。</t>
    <rPh sb="1" eb="3">
      <t>ヒツヨウ</t>
    </rPh>
    <rPh sb="4" eb="5">
      <t>オウ</t>
    </rPh>
    <rPh sb="7" eb="8">
      <t>ギョウ</t>
    </rPh>
    <rPh sb="9" eb="11">
      <t>ツイカ</t>
    </rPh>
    <phoneticPr fontId="9"/>
  </si>
  <si>
    <t>令和８年　　月　　日</t>
    <rPh sb="0" eb="2">
      <t>レイワ</t>
    </rPh>
    <rPh sb="3" eb="4">
      <t>ネン</t>
    </rPh>
    <rPh sb="6" eb="7">
      <t>ツキ</t>
    </rPh>
    <rPh sb="9" eb="10">
      <t>ニチ</t>
    </rPh>
    <phoneticPr fontId="15"/>
  </si>
  <si>
    <t>（様式１-３）</t>
    <phoneticPr fontId="15"/>
  </si>
  <si>
    <t>（様式１-４）</t>
    <phoneticPr fontId="15"/>
  </si>
  <si>
    <t>提出期限：令和８年６月４日（木）午後５時まで</t>
    <rPh sb="0" eb="2">
      <t>テイシュツ</t>
    </rPh>
    <rPh sb="2" eb="4">
      <t>キゲン</t>
    </rPh>
    <rPh sb="5" eb="7">
      <t>レイワ</t>
    </rPh>
    <rPh sb="8" eb="9">
      <t>ネン</t>
    </rPh>
    <rPh sb="10" eb="11">
      <t>ガツ</t>
    </rPh>
    <rPh sb="12" eb="13">
      <t>ニチ</t>
    </rPh>
    <rPh sb="14" eb="15">
      <t>モク</t>
    </rPh>
    <rPh sb="16" eb="18">
      <t>ゴゴ</t>
    </rPh>
    <rPh sb="19" eb="20">
      <t>ジ</t>
    </rPh>
    <phoneticPr fontId="15"/>
  </si>
  <si>
    <t>　高松市立小・中学校体育館空調設備設置事業に係る第２回現地見学会（詳細提案校）への参加を申し込みます。</t>
    <rPh sb="1" eb="5">
      <t>タカマツシリツ</t>
    </rPh>
    <rPh sb="5" eb="6">
      <t>ショウ</t>
    </rPh>
    <rPh sb="7" eb="10">
      <t>チュウガッコウ</t>
    </rPh>
    <rPh sb="22" eb="23">
      <t>カカ</t>
    </rPh>
    <rPh sb="41" eb="43">
      <t>サンカ</t>
    </rPh>
    <rPh sb="44" eb="45">
      <t>モウ</t>
    </rPh>
    <rPh sb="46" eb="47">
      <t>コ</t>
    </rPh>
    <phoneticPr fontId="15"/>
  </si>
  <si>
    <t>提出期限：令和８年３月13日（金）午後５時まで</t>
    <rPh sb="0" eb="2">
      <t>テイシュツ</t>
    </rPh>
    <rPh sb="2" eb="4">
      <t>キゲン</t>
    </rPh>
    <rPh sb="5" eb="7">
      <t>レイワ</t>
    </rPh>
    <rPh sb="8" eb="9">
      <t>ネン</t>
    </rPh>
    <rPh sb="10" eb="11">
      <t>ガツ</t>
    </rPh>
    <rPh sb="13" eb="14">
      <t>ニチ</t>
    </rPh>
    <rPh sb="15" eb="16">
      <t>キン</t>
    </rPh>
    <rPh sb="17" eb="19">
      <t>ゴゴ</t>
    </rPh>
    <rPh sb="20" eb="21">
      <t>ジ</t>
    </rPh>
    <phoneticPr fontId="15"/>
  </si>
  <si>
    <t>※令和８年３月19日（木）は予備日とする予定です。</t>
    <rPh sb="20" eb="22">
      <t>ヨテイ</t>
    </rPh>
    <phoneticPr fontId="9"/>
  </si>
  <si>
    <t>　高松市立小・中学校体育館空調設備設置事業に係る募集要項等に関する質問について、以下のとおり提出します。</t>
    <rPh sb="24" eb="28">
      <t>ボシュウヨウコウ</t>
    </rPh>
    <rPh sb="28" eb="29">
      <t>トウ</t>
    </rPh>
    <rPh sb="30" eb="31">
      <t>カン</t>
    </rPh>
    <rPh sb="33" eb="35">
      <t>シツモン</t>
    </rPh>
    <phoneticPr fontId="15"/>
  </si>
  <si>
    <t>提出期限：令和８年３月26日（木）午後５時まで</t>
    <rPh sb="0" eb="2">
      <t>テイシュツ</t>
    </rPh>
    <rPh sb="2" eb="4">
      <t>キゲン</t>
    </rPh>
    <rPh sb="5" eb="7">
      <t>レイワ</t>
    </rPh>
    <rPh sb="8" eb="9">
      <t>ネン</t>
    </rPh>
    <rPh sb="10" eb="11">
      <t>ガツ</t>
    </rPh>
    <rPh sb="13" eb="14">
      <t>ニチ</t>
    </rPh>
    <rPh sb="15" eb="16">
      <t>モク</t>
    </rPh>
    <rPh sb="17" eb="19">
      <t>ゴゴ</t>
    </rPh>
    <rPh sb="20" eb="21">
      <t>ジ</t>
    </rPh>
    <phoneticPr fontId="15"/>
  </si>
  <si>
    <t>　高松市立小・中学校体育館空調設備設置事業に係る募集要項等に関する質問について、以下のとおり提出します。</t>
    <rPh sb="24" eb="26">
      <t>ボシュウ</t>
    </rPh>
    <rPh sb="26" eb="28">
      <t>ヨウコウ</t>
    </rPh>
    <rPh sb="28" eb="29">
      <t>トウ</t>
    </rPh>
    <rPh sb="30" eb="31">
      <t>カン</t>
    </rPh>
    <rPh sb="33" eb="35">
      <t>シツモン</t>
    </rPh>
    <phoneticPr fontId="15"/>
  </si>
  <si>
    <t>10時00分～11時30分</t>
    <rPh sb="5" eb="6">
      <t>フン</t>
    </rPh>
    <phoneticPr fontId="15"/>
  </si>
  <si>
    <t>13時00分～14時30分</t>
    <rPh sb="5" eb="6">
      <t>フン</t>
    </rPh>
    <phoneticPr fontId="9"/>
  </si>
  <si>
    <t>14時50分～16時20分</t>
    <phoneticPr fontId="9"/>
  </si>
  <si>
    <t>記</t>
    <rPh sb="0" eb="1">
      <t>シル</t>
    </rPh>
    <phoneticPr fontId="15"/>
  </si>
  <si>
    <t>受取希望日時</t>
    <rPh sb="0" eb="2">
      <t>ウケト</t>
    </rPh>
    <rPh sb="2" eb="4">
      <t>キボウ</t>
    </rPh>
    <rPh sb="4" eb="6">
      <t>ニチジ</t>
    </rPh>
    <phoneticPr fontId="15"/>
  </si>
  <si>
    <t>提 出 先：高松市教育局総務課学校施設整備室</t>
    <rPh sb="0" eb="1">
      <t>ツツミ</t>
    </rPh>
    <rPh sb="2" eb="3">
      <t>デ</t>
    </rPh>
    <rPh sb="4" eb="5">
      <t>サキ</t>
    </rPh>
    <rPh sb="6" eb="9">
      <t>タカマツシ</t>
    </rPh>
    <rPh sb="15" eb="17">
      <t>ガッコウ</t>
    </rPh>
    <rPh sb="17" eb="19">
      <t>シセツ</t>
    </rPh>
    <rPh sb="19" eb="21">
      <t>セイビ</t>
    </rPh>
    <rPh sb="21" eb="22">
      <t>シツ</t>
    </rPh>
    <phoneticPr fontId="15"/>
  </si>
  <si>
    <t>（様式１-５）</t>
    <phoneticPr fontId="15"/>
  </si>
  <si>
    <t>図書の貸与誓約書</t>
    <phoneticPr fontId="15"/>
  </si>
  <si>
    <t>　高松市立小・中学校体育館空調設備設置事業に係る図書の受け取りにあたり、下記事項を遵守することを誓約します。貸与を申し込みます。</t>
    <rPh sb="10" eb="13">
      <t>タイイクカン</t>
    </rPh>
    <rPh sb="24" eb="26">
      <t>トショ</t>
    </rPh>
    <rPh sb="54" eb="56">
      <t>タイヨ</t>
    </rPh>
    <rPh sb="57" eb="58">
      <t>モウ</t>
    </rPh>
    <rPh sb="59" eb="60">
      <t>コ</t>
    </rPh>
    <phoneticPr fontId="15"/>
  </si>
  <si>
    <t>第５（損害賠償）
　前４項に違反し、市又は第三者に損害が発生し、かかる損害が賠償の対象となる場合は、その損害を賠償します。</t>
    <phoneticPr fontId="15"/>
  </si>
  <si>
    <t>市記載欄</t>
    <rPh sb="0" eb="1">
      <t>シ</t>
    </rPh>
    <rPh sb="1" eb="3">
      <t>キサイ</t>
    </rPh>
    <rPh sb="3" eb="4">
      <t>ラン</t>
    </rPh>
    <phoneticPr fontId="15"/>
  </si>
  <si>
    <t>受付日</t>
    <rPh sb="0" eb="3">
      <t>ウケツケビ</t>
    </rPh>
    <phoneticPr fontId="15"/>
  </si>
  <si>
    <t>返却日</t>
    <rPh sb="0" eb="2">
      <t>ヘンキャク</t>
    </rPh>
    <rPh sb="2" eb="3">
      <t>ヒ</t>
    </rPh>
    <phoneticPr fontId="15"/>
  </si>
  <si>
    <t>（様式１-６）</t>
    <phoneticPr fontId="15"/>
  </si>
  <si>
    <t>令和８年●月●日</t>
    <rPh sb="0" eb="2">
      <t>レイワ</t>
    </rPh>
    <rPh sb="3" eb="4">
      <t>ネン</t>
    </rPh>
    <rPh sb="5" eb="6">
      <t>ガツ</t>
    </rPh>
    <rPh sb="7" eb="8">
      <t>ニチ</t>
    </rPh>
    <phoneticPr fontId="9"/>
  </si>
  <si>
    <t>高松市立小・中学校体育館空調設備設置事業</t>
    <rPh sb="0" eb="2">
      <t>タカマツ</t>
    </rPh>
    <rPh sb="2" eb="4">
      <t>シリツ</t>
    </rPh>
    <rPh sb="4" eb="5">
      <t>ショウ</t>
    </rPh>
    <rPh sb="6" eb="9">
      <t>チュウガッコウ</t>
    </rPh>
    <rPh sb="9" eb="12">
      <t>タイイクカン</t>
    </rPh>
    <rPh sb="12" eb="14">
      <t>クウチョウ</t>
    </rPh>
    <rPh sb="14" eb="16">
      <t>セツビ</t>
    </rPh>
    <rPh sb="16" eb="18">
      <t>セッチ</t>
    </rPh>
    <rPh sb="18" eb="20">
      <t>ジギョウ</t>
    </rPh>
    <phoneticPr fontId="9"/>
  </si>
  <si>
    <t>空調設備等設置及び屋根改修計画書</t>
    <rPh sb="0" eb="2">
      <t>クウチョウ</t>
    </rPh>
    <rPh sb="2" eb="4">
      <t>セツビ</t>
    </rPh>
    <rPh sb="4" eb="5">
      <t>トウ</t>
    </rPh>
    <rPh sb="5" eb="7">
      <t>セッチ</t>
    </rPh>
    <rPh sb="7" eb="8">
      <t>オヨ</t>
    </rPh>
    <rPh sb="9" eb="13">
      <t>ヤネカイシュウ</t>
    </rPh>
    <rPh sb="13" eb="15">
      <t>ケイカク</t>
    </rPh>
    <rPh sb="15" eb="16">
      <t>ショ</t>
    </rPh>
    <phoneticPr fontId="9"/>
  </si>
  <si>
    <t>対象施設の名称</t>
    <phoneticPr fontId="9"/>
  </si>
  <si>
    <t>要求水準どおり</t>
    <phoneticPr fontId="9"/>
  </si>
  <si>
    <t>要求水準を超える提案</t>
    <phoneticPr fontId="9"/>
  </si>
  <si>
    <t>(具体的な仕様を記入)</t>
    <phoneticPr fontId="9"/>
  </si>
  <si>
    <t>新番丁小学校</t>
  </si>
  <si>
    <t>亀阜小学校</t>
  </si>
  <si>
    <t>栗林小学校</t>
  </si>
  <si>
    <t>高松第一小学校</t>
  </si>
  <si>
    <t>鶴尾小学校</t>
  </si>
  <si>
    <t>太田小学校</t>
  </si>
  <si>
    <t>木太小学校</t>
  </si>
  <si>
    <t>屋島小学校</t>
  </si>
  <si>
    <t>前田小学校</t>
  </si>
  <si>
    <t>川添小学校</t>
  </si>
  <si>
    <t>林小学校</t>
  </si>
  <si>
    <t>三渓小学校</t>
  </si>
  <si>
    <t>仏生山小学校</t>
  </si>
  <si>
    <t>香西小学校</t>
  </si>
  <si>
    <t>一宮小学校</t>
  </si>
  <si>
    <t>多肥小学校</t>
  </si>
  <si>
    <t>川岡小学校</t>
  </si>
  <si>
    <t>円座小学校</t>
  </si>
  <si>
    <t>檀紙小学校</t>
  </si>
  <si>
    <t>弦打小学校</t>
  </si>
  <si>
    <t>鬼無小学校</t>
  </si>
  <si>
    <t>下笠居小学校</t>
  </si>
  <si>
    <t>川島小学校</t>
  </si>
  <si>
    <t>十河小学校</t>
  </si>
  <si>
    <t>東植田小学校</t>
  </si>
  <si>
    <t>植田小学校</t>
  </si>
  <si>
    <t>中央小学校</t>
  </si>
  <si>
    <t>太田南小学校</t>
  </si>
  <si>
    <t>木太南小学校</t>
  </si>
  <si>
    <t>屋島東小学校</t>
  </si>
  <si>
    <t>屋島西小学校</t>
  </si>
  <si>
    <t>木太北部小学校</t>
  </si>
  <si>
    <t>塩江小・中学校</t>
  </si>
  <si>
    <t>牟礼小学校</t>
  </si>
  <si>
    <t>牟礼北小学校</t>
  </si>
  <si>
    <t>牟礼南小学校</t>
  </si>
  <si>
    <t>庵治小学校</t>
  </si>
  <si>
    <t>大野小学校</t>
  </si>
  <si>
    <t>浅野小学校</t>
  </si>
  <si>
    <t>川東小学校</t>
  </si>
  <si>
    <t>国分寺北部小学校</t>
  </si>
  <si>
    <t>国分寺南部小学校</t>
  </si>
  <si>
    <t>古高松小学校</t>
  </si>
  <si>
    <t>古高松南小学校</t>
  </si>
  <si>
    <t>桜町中学校</t>
  </si>
  <si>
    <t>紫雲中学校</t>
  </si>
  <si>
    <t>玉藻中学校</t>
  </si>
  <si>
    <t>高松第一中学校</t>
  </si>
  <si>
    <t>屋島中学校</t>
  </si>
  <si>
    <t>協和中学校</t>
  </si>
  <si>
    <t>龍雲中学校</t>
  </si>
  <si>
    <t>勝賀中学校</t>
  </si>
  <si>
    <t>一宮中学校</t>
  </si>
  <si>
    <t>香東中学校</t>
  </si>
  <si>
    <t>下笠居中学校</t>
  </si>
  <si>
    <t>男木小・中学校</t>
  </si>
  <si>
    <t>山田中学校</t>
  </si>
  <si>
    <t>太田中学校</t>
  </si>
  <si>
    <t>古高松中学校</t>
  </si>
  <si>
    <t>木太中学校</t>
  </si>
  <si>
    <t>牟礼中学校</t>
  </si>
  <si>
    <t>庵治中学校</t>
  </si>
  <si>
    <t>香川第一中学校</t>
  </si>
  <si>
    <t>香南小・中学校</t>
  </si>
  <si>
    <t>国分寺中学校</t>
  </si>
  <si>
    <t>（様式９-４）</t>
    <phoneticPr fontId="15"/>
  </si>
  <si>
    <t>新番丁小学校</t>
    <phoneticPr fontId="9"/>
  </si>
  <si>
    <t>(○を記入)</t>
    <rPh sb="3" eb="5">
      <t>キニュウ</t>
    </rPh>
    <phoneticPr fontId="9"/>
  </si>
  <si>
    <t>香川第一中学校</t>
    <phoneticPr fontId="9"/>
  </si>
  <si>
    <t>(様式９－３）</t>
    <rPh sb="1" eb="3">
      <t>ヨウシキ</t>
    </rPh>
    <phoneticPr fontId="15"/>
  </si>
  <si>
    <t>都市ガス</t>
    <phoneticPr fontId="9"/>
  </si>
  <si>
    <t>No.</t>
    <phoneticPr fontId="9"/>
  </si>
  <si>
    <t>対象施設名称</t>
    <rPh sb="0" eb="2">
      <t>タイショウ</t>
    </rPh>
    <rPh sb="2" eb="4">
      <t>シセツ</t>
    </rPh>
    <rPh sb="4" eb="6">
      <t>メイショウ</t>
    </rPh>
    <phoneticPr fontId="9"/>
  </si>
  <si>
    <t>空調設備等設置</t>
    <rPh sb="0" eb="2">
      <t>クウチョウ</t>
    </rPh>
    <rPh sb="2" eb="4">
      <t>セツビ</t>
    </rPh>
    <rPh sb="4" eb="5">
      <t>トウ</t>
    </rPh>
    <rPh sb="5" eb="7">
      <t>セッチ</t>
    </rPh>
    <phoneticPr fontId="9"/>
  </si>
  <si>
    <t>屋根改修</t>
    <rPh sb="0" eb="4">
      <t>ヤネカイシュウ</t>
    </rPh>
    <phoneticPr fontId="9"/>
  </si>
  <si>
    <t>施工年度</t>
    <rPh sb="0" eb="4">
      <t>セコウネンド</t>
    </rPh>
    <phoneticPr fontId="9"/>
  </si>
  <si>
    <t>空調設備整備</t>
    <phoneticPr fontId="9"/>
  </si>
  <si>
    <t>換気設備整備</t>
    <phoneticPr fontId="9"/>
  </si>
  <si>
    <t>屋根断熱改修</t>
    <phoneticPr fontId="9"/>
  </si>
  <si>
    <t>箱樋防水改修等</t>
    <phoneticPr fontId="9"/>
  </si>
  <si>
    <t>工事監理費</t>
    <rPh sb="0" eb="4">
      <t>コウジカンリ</t>
    </rPh>
    <rPh sb="4" eb="5">
      <t>ヒ</t>
    </rPh>
    <phoneticPr fontId="9"/>
  </si>
  <si>
    <t>１．各対象施設の設計・施工・工事監理費の内訳</t>
    <phoneticPr fontId="9"/>
  </si>
  <si>
    <t>３．その他費用の内訳</t>
    <rPh sb="4" eb="5">
      <t>タ</t>
    </rPh>
    <rPh sb="5" eb="7">
      <t>ヒヨウ</t>
    </rPh>
    <rPh sb="8" eb="10">
      <t>ウチワケ</t>
    </rPh>
    <phoneticPr fontId="9"/>
  </si>
  <si>
    <t>消費税等相当額</t>
    <rPh sb="0" eb="3">
      <t>ショウヒゼイ</t>
    </rPh>
    <rPh sb="3" eb="4">
      <t>トウ</t>
    </rPh>
    <rPh sb="4" eb="7">
      <t>ソウトウガク</t>
    </rPh>
    <phoneticPr fontId="9"/>
  </si>
  <si>
    <t>令和９年度</t>
    <rPh sb="0" eb="2">
      <t>レイワ</t>
    </rPh>
    <rPh sb="3" eb="5">
      <t>ネンド</t>
    </rPh>
    <phoneticPr fontId="9"/>
  </si>
  <si>
    <t>令和10年度</t>
    <rPh sb="0" eb="2">
      <t>レイワ</t>
    </rPh>
    <rPh sb="4" eb="6">
      <t>ネンド</t>
    </rPh>
    <phoneticPr fontId="9"/>
  </si>
  <si>
    <t>令和11年度</t>
    <rPh sb="0" eb="2">
      <t>レイワ</t>
    </rPh>
    <rPh sb="4" eb="6">
      <t>ネンド</t>
    </rPh>
    <phoneticPr fontId="9"/>
  </si>
  <si>
    <t>合計（税抜）</t>
    <rPh sb="0" eb="2">
      <t>ゴウケイ</t>
    </rPh>
    <rPh sb="3" eb="5">
      <t>ゼイヌ</t>
    </rPh>
    <phoneticPr fontId="9"/>
  </si>
  <si>
    <t>各年度の年額</t>
    <rPh sb="0" eb="1">
      <t>カク</t>
    </rPh>
    <rPh sb="1" eb="3">
      <t>ネンド</t>
    </rPh>
    <rPh sb="4" eb="6">
      <t>ネンガク</t>
    </rPh>
    <phoneticPr fontId="9"/>
  </si>
  <si>
    <t>維持管理期間</t>
    <rPh sb="0" eb="4">
      <t>イジカンリ</t>
    </rPh>
    <rPh sb="4" eb="6">
      <t>キカン</t>
    </rPh>
    <phoneticPr fontId="9"/>
  </si>
  <si>
    <t>（b）
（年）</t>
    <rPh sb="5" eb="6">
      <t>ネン</t>
    </rPh>
    <phoneticPr fontId="9"/>
  </si>
  <si>
    <t>事業期間の合計</t>
    <rPh sb="0" eb="2">
      <t>ジギョウ</t>
    </rPh>
    <rPh sb="2" eb="4">
      <t>キカン</t>
    </rPh>
    <rPh sb="5" eb="7">
      <t>ゴウケイ</t>
    </rPh>
    <phoneticPr fontId="9"/>
  </si>
  <si>
    <t>消費税相当額</t>
    <rPh sb="0" eb="3">
      <t>ショウヒゼイ</t>
    </rPh>
    <rPh sb="3" eb="6">
      <t>ソウトウガク</t>
    </rPh>
    <phoneticPr fontId="9"/>
  </si>
  <si>
    <t>（c=a*ｂ）
（円/年、税抜）</t>
    <rPh sb="9" eb="10">
      <t>エン</t>
    </rPh>
    <rPh sb="11" eb="12">
      <t>ネン</t>
    </rPh>
    <rPh sb="13" eb="15">
      <t>ゼイヌキ</t>
    </rPh>
    <phoneticPr fontId="9"/>
  </si>
  <si>
    <t>（d=c*0.1）
（円/年、税抜）</t>
    <rPh sb="11" eb="12">
      <t>エン</t>
    </rPh>
    <rPh sb="13" eb="14">
      <t>ネン</t>
    </rPh>
    <rPh sb="15" eb="17">
      <t>ゼイヌキ</t>
    </rPh>
    <phoneticPr fontId="9"/>
  </si>
  <si>
    <t>（e=c+d）
（円、税込）</t>
    <rPh sb="9" eb="10">
      <t>エン</t>
    </rPh>
    <rPh sb="11" eb="13">
      <t>ゼイコミ</t>
    </rPh>
    <phoneticPr fontId="9"/>
  </si>
  <si>
    <t>令和９年度維持管理費用として支払う</t>
    <rPh sb="0" eb="2">
      <t>レイワ</t>
    </rPh>
    <rPh sb="3" eb="5">
      <t>ネンド</t>
    </rPh>
    <rPh sb="5" eb="9">
      <t>イジカンリ</t>
    </rPh>
    <rPh sb="9" eb="11">
      <t>ヒヨウ</t>
    </rPh>
    <rPh sb="14" eb="16">
      <t>シハラ</t>
    </rPh>
    <phoneticPr fontId="9"/>
  </si>
  <si>
    <t>令和9年度維持管理分</t>
    <rPh sb="0" eb="2">
      <t>レイワ</t>
    </rPh>
    <rPh sb="3" eb="5">
      <t>ネンド</t>
    </rPh>
    <rPh sb="5" eb="9">
      <t>イジカンリ</t>
    </rPh>
    <rPh sb="9" eb="10">
      <t>ブン</t>
    </rPh>
    <phoneticPr fontId="9"/>
  </si>
  <si>
    <t>維持管理費</t>
    <rPh sb="0" eb="5">
      <t>イジカンリヒ</t>
    </rPh>
    <phoneticPr fontId="9"/>
  </si>
  <si>
    <t>その他費用</t>
    <rPh sb="2" eb="3">
      <t>タ</t>
    </rPh>
    <rPh sb="3" eb="5">
      <t>ヒヨウ</t>
    </rPh>
    <phoneticPr fontId="9"/>
  </si>
  <si>
    <t>（b）
（税抜）</t>
    <rPh sb="5" eb="7">
      <t>ゼイヌキ</t>
    </rPh>
    <phoneticPr fontId="9"/>
  </si>
  <si>
    <t>（c=a+ｂ）
（円/年、税抜）</t>
    <rPh sb="9" eb="10">
      <t>エン</t>
    </rPh>
    <rPh sb="11" eb="12">
      <t>ネン</t>
    </rPh>
    <rPh sb="13" eb="15">
      <t>ゼイヌキ</t>
    </rPh>
    <phoneticPr fontId="9"/>
  </si>
  <si>
    <t>合計額</t>
    <rPh sb="0" eb="2">
      <t>ゴウケイ</t>
    </rPh>
    <rPh sb="2" eb="3">
      <t>ガク</t>
    </rPh>
    <phoneticPr fontId="9"/>
  </si>
  <si>
    <t>サービス対価B（維持管理費）内訳書</t>
    <rPh sb="4" eb="6">
      <t>タイカ</t>
    </rPh>
    <rPh sb="8" eb="13">
      <t>イジカンリヒ</t>
    </rPh>
    <rPh sb="14" eb="16">
      <t>ウチワケ</t>
    </rPh>
    <rPh sb="16" eb="17">
      <t>ショ</t>
    </rPh>
    <phoneticPr fontId="9"/>
  </si>
  <si>
    <t>１．対象施設別の維持管理に係る費用の内訳</t>
    <rPh sb="2" eb="6">
      <t>タイショウシセツ</t>
    </rPh>
    <rPh sb="6" eb="7">
      <t>ベツ</t>
    </rPh>
    <rPh sb="8" eb="10">
      <t>イジ</t>
    </rPh>
    <rPh sb="10" eb="12">
      <t>カンリ</t>
    </rPh>
    <rPh sb="13" eb="14">
      <t>カカ</t>
    </rPh>
    <rPh sb="15" eb="17">
      <t>ヒヨウ</t>
    </rPh>
    <rPh sb="18" eb="20">
      <t>ウチワケ</t>
    </rPh>
    <phoneticPr fontId="9"/>
  </si>
  <si>
    <t>２．その他費用等の内訳</t>
    <rPh sb="4" eb="5">
      <t>タ</t>
    </rPh>
    <rPh sb="5" eb="7">
      <t>ヒヨウ</t>
    </rPh>
    <rPh sb="7" eb="8">
      <t>ナド</t>
    </rPh>
    <rPh sb="9" eb="11">
      <t>ウチワケ</t>
    </rPh>
    <phoneticPr fontId="9"/>
  </si>
  <si>
    <t>１．サービス対価の総額</t>
    <rPh sb="6" eb="8">
      <t>タイカ</t>
    </rPh>
    <rPh sb="9" eb="11">
      <t>ソウガク</t>
    </rPh>
    <phoneticPr fontId="9"/>
  </si>
  <si>
    <t>サービス対価（施設整備及び維持管理費）</t>
    <rPh sb="4" eb="6">
      <t>タイカ</t>
    </rPh>
    <rPh sb="7" eb="9">
      <t>シセツ</t>
    </rPh>
    <rPh sb="9" eb="11">
      <t>セイビ</t>
    </rPh>
    <rPh sb="11" eb="12">
      <t>オヨ</t>
    </rPh>
    <rPh sb="13" eb="17">
      <t>イジカンリ</t>
    </rPh>
    <rPh sb="17" eb="18">
      <t>ヒ</t>
    </rPh>
    <phoneticPr fontId="9"/>
  </si>
  <si>
    <t>２．設計・施工等のサービス対価</t>
    <rPh sb="2" eb="4">
      <t>セッケイ</t>
    </rPh>
    <rPh sb="5" eb="7">
      <t>セコウ</t>
    </rPh>
    <rPh sb="7" eb="8">
      <t>トウ</t>
    </rPh>
    <rPh sb="13" eb="15">
      <t>タイカ</t>
    </rPh>
    <phoneticPr fontId="9"/>
  </si>
  <si>
    <t>設計・施工等のサービス対価</t>
    <phoneticPr fontId="9"/>
  </si>
  <si>
    <t>設備整備費（消費税及び地方消費税込み）</t>
    <phoneticPr fontId="9"/>
  </si>
  <si>
    <t>設備整備費（消費税及び地方消費税抜き）</t>
    <phoneticPr fontId="9"/>
  </si>
  <si>
    <t>上記設備整備費に係る消費税及び地方消費税</t>
  </si>
  <si>
    <t>３．維持管理のサービス対価</t>
    <phoneticPr fontId="9"/>
  </si>
  <si>
    <t>維持管理のサービス対価</t>
    <phoneticPr fontId="9"/>
  </si>
  <si>
    <t>維持管理費（消費税及び地方消費税込み）</t>
    <phoneticPr fontId="9"/>
  </si>
  <si>
    <t>維持管理費（消費税及び地方消費税抜き）</t>
    <phoneticPr fontId="9"/>
  </si>
  <si>
    <t>上記維持管理費に係る消費税及び地方消費税</t>
    <phoneticPr fontId="9"/>
  </si>
  <si>
    <t>４．契約保証金対象事業費及び契約保証金額</t>
    <phoneticPr fontId="9"/>
  </si>
  <si>
    <t>設計・施工等のサービス対価の合計額</t>
    <rPh sb="0" eb="2">
      <t>セッケイ</t>
    </rPh>
    <rPh sb="3" eb="5">
      <t>セコウ</t>
    </rPh>
    <rPh sb="5" eb="6">
      <t>トウ</t>
    </rPh>
    <rPh sb="11" eb="13">
      <t>タイカ</t>
    </rPh>
    <rPh sb="14" eb="17">
      <t>ゴウケイガク</t>
    </rPh>
    <phoneticPr fontId="9"/>
  </si>
  <si>
    <t>設計・施工等のサービス対価の100分の10</t>
    <rPh sb="0" eb="2">
      <t>セッケイ</t>
    </rPh>
    <rPh sb="3" eb="5">
      <t>セコウ</t>
    </rPh>
    <rPh sb="5" eb="6">
      <t>トウ</t>
    </rPh>
    <rPh sb="11" eb="13">
      <t>タイカ</t>
    </rPh>
    <rPh sb="17" eb="18">
      <t>ブン</t>
    </rPh>
    <phoneticPr fontId="9"/>
  </si>
  <si>
    <t>維持管理のサービス対価の合計額</t>
    <rPh sb="0" eb="4">
      <t>イジカンリ</t>
    </rPh>
    <rPh sb="9" eb="11">
      <t>タイカ</t>
    </rPh>
    <rPh sb="12" eb="15">
      <t>ゴウケイガク</t>
    </rPh>
    <phoneticPr fontId="9"/>
  </si>
  <si>
    <t>維持管理のサービス対価の100分の10</t>
    <rPh sb="0" eb="4">
      <t>イジカンリ</t>
    </rPh>
    <rPh sb="9" eb="11">
      <t>タイカ</t>
    </rPh>
    <rPh sb="15" eb="16">
      <t>ブン</t>
    </rPh>
    <phoneticPr fontId="9"/>
  </si>
  <si>
    <t>合計額</t>
    <rPh sb="0" eb="3">
      <t>ゴウケイガク</t>
    </rPh>
    <phoneticPr fontId="9"/>
  </si>
  <si>
    <t>税抜金額</t>
    <rPh sb="0" eb="2">
      <t>ゼイヌ</t>
    </rPh>
    <rPh sb="2" eb="4">
      <t>キンガク</t>
    </rPh>
    <phoneticPr fontId="9"/>
  </si>
  <si>
    <t>令和１１年度</t>
    <rPh sb="0" eb="2">
      <t>レイワ</t>
    </rPh>
    <rPh sb="4" eb="6">
      <t>ネンド</t>
    </rPh>
    <phoneticPr fontId="9"/>
  </si>
  <si>
    <t>令和１２年度</t>
    <rPh sb="0" eb="2">
      <t>レイワ</t>
    </rPh>
    <rPh sb="4" eb="6">
      <t>ネンド</t>
    </rPh>
    <phoneticPr fontId="9"/>
  </si>
  <si>
    <t>令和１３年度</t>
    <rPh sb="0" eb="2">
      <t>レイワ</t>
    </rPh>
    <rPh sb="4" eb="6">
      <t>ネンド</t>
    </rPh>
    <phoneticPr fontId="9"/>
  </si>
  <si>
    <t>令和１４年度</t>
    <rPh sb="0" eb="2">
      <t>レイワ</t>
    </rPh>
    <rPh sb="4" eb="6">
      <t>ネンド</t>
    </rPh>
    <phoneticPr fontId="9"/>
  </si>
  <si>
    <t>令和１５年度</t>
    <rPh sb="0" eb="2">
      <t>レイワ</t>
    </rPh>
    <rPh sb="4" eb="6">
      <t>ネンド</t>
    </rPh>
    <phoneticPr fontId="9"/>
  </si>
  <si>
    <t>令和１６年度</t>
    <rPh sb="0" eb="2">
      <t>レイワ</t>
    </rPh>
    <rPh sb="4" eb="6">
      <t>ネンド</t>
    </rPh>
    <phoneticPr fontId="9"/>
  </si>
  <si>
    <t>令和１７年度</t>
    <rPh sb="0" eb="2">
      <t>レイワ</t>
    </rPh>
    <rPh sb="4" eb="6">
      <t>ネンド</t>
    </rPh>
    <phoneticPr fontId="9"/>
  </si>
  <si>
    <t>令和１８年度</t>
    <rPh sb="0" eb="2">
      <t>レイワ</t>
    </rPh>
    <rPh sb="4" eb="6">
      <t>ネンド</t>
    </rPh>
    <phoneticPr fontId="9"/>
  </si>
  <si>
    <t>令和１９年度</t>
    <rPh sb="0" eb="2">
      <t>レイワ</t>
    </rPh>
    <rPh sb="4" eb="6">
      <t>ネンド</t>
    </rPh>
    <phoneticPr fontId="9"/>
  </si>
  <si>
    <t>令和２０年度</t>
    <rPh sb="0" eb="2">
      <t>レイワ</t>
    </rPh>
    <rPh sb="4" eb="6">
      <t>ネンド</t>
    </rPh>
    <phoneticPr fontId="9"/>
  </si>
  <si>
    <t>令和２１年度</t>
    <rPh sb="0" eb="2">
      <t>レイワ</t>
    </rPh>
    <rPh sb="4" eb="6">
      <t>ネンド</t>
    </rPh>
    <phoneticPr fontId="9"/>
  </si>
  <si>
    <t>令和２２年度</t>
    <rPh sb="0" eb="2">
      <t>レイワ</t>
    </rPh>
    <rPh sb="4" eb="6">
      <t>ネンド</t>
    </rPh>
    <phoneticPr fontId="9"/>
  </si>
  <si>
    <t>令和２３年度</t>
    <rPh sb="0" eb="2">
      <t>レイワ</t>
    </rPh>
    <rPh sb="4" eb="6">
      <t>ネンド</t>
    </rPh>
    <phoneticPr fontId="9"/>
  </si>
  <si>
    <t>令和２４年度</t>
    <rPh sb="0" eb="2">
      <t>レイワ</t>
    </rPh>
    <rPh sb="4" eb="6">
      <t>ネンド</t>
    </rPh>
    <phoneticPr fontId="9"/>
  </si>
  <si>
    <t>令和２５年度</t>
    <rPh sb="0" eb="2">
      <t>レイワ</t>
    </rPh>
    <rPh sb="4" eb="6">
      <t>ネンド</t>
    </rPh>
    <phoneticPr fontId="9"/>
  </si>
  <si>
    <t>令和２６年度</t>
    <rPh sb="0" eb="2">
      <t>レイワ</t>
    </rPh>
    <rPh sb="4" eb="6">
      <t>ネンド</t>
    </rPh>
    <phoneticPr fontId="9"/>
  </si>
  <si>
    <t>５．サービス対価の各期の支払金額</t>
    <rPh sb="6" eb="8">
      <t>タイカ</t>
    </rPh>
    <rPh sb="9" eb="11">
      <t>カクキ</t>
    </rPh>
    <phoneticPr fontId="9"/>
  </si>
  <si>
    <t>総額</t>
    <rPh sb="0" eb="2">
      <t>ソウガク</t>
    </rPh>
    <phoneticPr fontId="9"/>
  </si>
  <si>
    <t>設計・施工等（サービス対価Ａ）</t>
    <rPh sb="0" eb="2">
      <t>セッケイ</t>
    </rPh>
    <rPh sb="3" eb="5">
      <t>セコウ</t>
    </rPh>
    <rPh sb="5" eb="6">
      <t>トウ</t>
    </rPh>
    <rPh sb="11" eb="13">
      <t>タイカ</t>
    </rPh>
    <phoneticPr fontId="9"/>
  </si>
  <si>
    <t>維持管理（サービス対価B）</t>
    <rPh sb="0" eb="2">
      <t>イジ</t>
    </rPh>
    <rPh sb="2" eb="4">
      <t>カンリ</t>
    </rPh>
    <rPh sb="9" eb="11">
      <t>タイカ</t>
    </rPh>
    <phoneticPr fontId="9"/>
  </si>
  <si>
    <t>施工年度</t>
    <rPh sb="0" eb="2">
      <t>セコウ</t>
    </rPh>
    <rPh sb="2" eb="4">
      <t>ネンド</t>
    </rPh>
    <phoneticPr fontId="9"/>
  </si>
  <si>
    <t>事業期間（18年間）合計</t>
    <rPh sb="0" eb="4">
      <t>ジギョウキカン</t>
    </rPh>
    <rPh sb="7" eb="9">
      <t>ネンカン</t>
    </rPh>
    <rPh sb="10" eb="12">
      <t>ゴウケイ</t>
    </rPh>
    <phoneticPr fontId="9"/>
  </si>
  <si>
    <t>屋根改修仕様</t>
    <phoneticPr fontId="9"/>
  </si>
  <si>
    <t>屋根改修仕様一覧表</t>
    <phoneticPr fontId="9"/>
  </si>
  <si>
    <t>令和９年度</t>
    <rPh sb="0" eb="2">
      <t>レイワ</t>
    </rPh>
    <rPh sb="3" eb="5">
      <t>ネンド</t>
    </rPh>
    <phoneticPr fontId="15"/>
  </si>
  <si>
    <t>塩江小・中学校</t>
    <rPh sb="4" eb="5">
      <t>チュウ</t>
    </rPh>
    <phoneticPr fontId="3"/>
  </si>
  <si>
    <t>男木小・中学校</t>
    <rPh sb="2" eb="3">
      <t>ショウ</t>
    </rPh>
    <phoneticPr fontId="3"/>
  </si>
  <si>
    <t>香南小・中学校</t>
    <rPh sb="2" eb="3">
      <t>ショウ</t>
    </rPh>
    <phoneticPr fontId="3"/>
  </si>
  <si>
    <t>令和11年度</t>
  </si>
  <si>
    <t>令和10年度</t>
  </si>
  <si>
    <t>令和９年度</t>
  </si>
  <si>
    <t>金額（税抜）</t>
    <rPh sb="0" eb="2">
      <t>キンガク</t>
    </rPh>
    <rPh sb="3" eb="5">
      <t>ゼイヌキ</t>
    </rPh>
    <phoneticPr fontId="9"/>
  </si>
  <si>
    <t>(様式５－４)</t>
    <rPh sb="1" eb="3">
      <t>ヨウシキ</t>
    </rPh>
    <phoneticPr fontId="9"/>
  </si>
  <si>
    <t>令和20年度</t>
    <rPh sb="0" eb="2">
      <t>レイワ</t>
    </rPh>
    <rPh sb="4" eb="6">
      <t>ネンド</t>
    </rPh>
    <phoneticPr fontId="15"/>
  </si>
  <si>
    <t>令和21年度</t>
    <rPh sb="0" eb="2">
      <t>レイワ</t>
    </rPh>
    <rPh sb="4" eb="6">
      <t>ネンド</t>
    </rPh>
    <phoneticPr fontId="15"/>
  </si>
  <si>
    <t>令和22年度</t>
    <rPh sb="0" eb="2">
      <t>レイワ</t>
    </rPh>
    <rPh sb="4" eb="6">
      <t>ネンド</t>
    </rPh>
    <phoneticPr fontId="15"/>
  </si>
  <si>
    <t>令和23年度</t>
    <rPh sb="0" eb="2">
      <t>レイワ</t>
    </rPh>
    <rPh sb="4" eb="6">
      <t>ネンド</t>
    </rPh>
    <phoneticPr fontId="15"/>
  </si>
  <si>
    <t>令和24年度</t>
    <rPh sb="0" eb="2">
      <t>レイワ</t>
    </rPh>
    <rPh sb="4" eb="6">
      <t>ネンド</t>
    </rPh>
    <phoneticPr fontId="15"/>
  </si>
  <si>
    <t>令和25年度</t>
    <rPh sb="0" eb="2">
      <t>レイワ</t>
    </rPh>
    <rPh sb="4" eb="6">
      <t>ネンド</t>
    </rPh>
    <phoneticPr fontId="15"/>
  </si>
  <si>
    <t>令和26年度</t>
    <rPh sb="0" eb="2">
      <t>レイワ</t>
    </rPh>
    <rPh sb="4" eb="6">
      <t>ネンド</t>
    </rPh>
    <phoneticPr fontId="15"/>
  </si>
  <si>
    <t>15年目</t>
    <rPh sb="2" eb="4">
      <t>ネンメ</t>
    </rPh>
    <phoneticPr fontId="15"/>
  </si>
  <si>
    <t>16年目</t>
    <rPh sb="2" eb="4">
      <t>ネンメ</t>
    </rPh>
    <phoneticPr fontId="15"/>
  </si>
  <si>
    <t>17年目</t>
    <rPh sb="2" eb="4">
      <t>ネンメ</t>
    </rPh>
    <phoneticPr fontId="15"/>
  </si>
  <si>
    <t>18年目</t>
    <rPh sb="2" eb="4">
      <t>ネンメ</t>
    </rPh>
    <phoneticPr fontId="15"/>
  </si>
  <si>
    <t>サービス対価Ａ（設計・施工・工事監理費等）内訳書</t>
    <phoneticPr fontId="9"/>
  </si>
  <si>
    <t>維持管理のサービス対価（B）</t>
    <rPh sb="0" eb="4">
      <t>イジカンリ</t>
    </rPh>
    <rPh sb="9" eb="11">
      <t>タイカ</t>
    </rPh>
    <phoneticPr fontId="15"/>
  </si>
  <si>
    <t>サービス対価総括表</t>
    <phoneticPr fontId="9"/>
  </si>
  <si>
    <t>（様式７－６）</t>
    <phoneticPr fontId="15"/>
  </si>
  <si>
    <t>令和８年　　月　　日（　　）　　時　　分</t>
    <rPh sb="0" eb="2">
      <t>レイワ</t>
    </rPh>
    <rPh sb="3" eb="4">
      <t>ネン</t>
    </rPh>
    <rPh sb="8" eb="9">
      <t>ニチ</t>
    </rPh>
    <rPh sb="15" eb="16">
      <t>ジ</t>
    </rPh>
    <rPh sb="18" eb="19">
      <t>フン</t>
    </rPh>
    <rPh sb="19" eb="20">
      <t>フン</t>
    </rPh>
    <phoneticPr fontId="15"/>
  </si>
  <si>
    <t>提出期限：令和８年４月22日（水）午後５時まで</t>
    <rPh sb="0" eb="2">
      <t>テイシュツ</t>
    </rPh>
    <rPh sb="2" eb="4">
      <t>キゲン</t>
    </rPh>
    <rPh sb="5" eb="7">
      <t>レイワ</t>
    </rPh>
    <rPh sb="8" eb="9">
      <t>ネン</t>
    </rPh>
    <rPh sb="10" eb="11">
      <t>ガツ</t>
    </rPh>
    <rPh sb="13" eb="14">
      <t>ニチ</t>
    </rPh>
    <rPh sb="15" eb="16">
      <t>スイ</t>
    </rPh>
    <rPh sb="17" eb="19">
      <t>ゴゴ</t>
    </rPh>
    <rPh sb="20" eb="21">
      <t>ジ</t>
    </rPh>
    <phoneticPr fontId="15"/>
  </si>
  <si>
    <t>第１（利用の目的）
１　当社は、本事業の応募を検討する目的（以下「本目的」という）のためにのみ本資料の貸与を受けるものであり、本目的以外の目的のために本資料を利用しません。
２　当社は、本目的を達するために必要な範囲及び方法で、当社の代理人、補助者その他の者（以下「代理人等」という）に対し、本資料の全部又は一部を開示することができるものとします。</t>
    <phoneticPr fontId="15"/>
  </si>
  <si>
    <t>第２（秘密の保持）
１　当社は、開示を受けた本資料を秘密として保持するものとし、前項に定める場合のほ　か、第三者に対し開示しません。
２　本資料の全部又は一部の開示を受けた代理人等は、当社と同じく本資料を秘密として　保持します。</t>
    <phoneticPr fontId="15"/>
  </si>
  <si>
    <t>提出期限：令和８年４月23日（木）午後５時まで</t>
    <rPh sb="0" eb="2">
      <t>テイシュツ</t>
    </rPh>
    <rPh sb="2" eb="4">
      <t>キゲン</t>
    </rPh>
    <rPh sb="5" eb="7">
      <t>レイワ</t>
    </rPh>
    <rPh sb="8" eb="9">
      <t>ネン</t>
    </rPh>
    <rPh sb="10" eb="11">
      <t>ガツ</t>
    </rPh>
    <rPh sb="13" eb="14">
      <t>ニチ</t>
    </rPh>
    <rPh sb="15" eb="16">
      <t>モク</t>
    </rPh>
    <rPh sb="17" eb="19">
      <t>ゴゴ</t>
    </rPh>
    <rPh sb="20" eb="21">
      <t>ジ</t>
    </rPh>
    <phoneticPr fontId="15"/>
  </si>
  <si>
    <t>令和８年　　月　　日（　　）　時　　分</t>
    <rPh sb="0" eb="2">
      <t>レイワ</t>
    </rPh>
    <rPh sb="3" eb="4">
      <t>ネン</t>
    </rPh>
    <rPh sb="6" eb="7">
      <t>ガツ</t>
    </rPh>
    <rPh sb="9" eb="10">
      <t>ニチ</t>
    </rPh>
    <rPh sb="15" eb="16">
      <t>ジ</t>
    </rPh>
    <rPh sb="18" eb="19">
      <t>フン</t>
    </rPh>
    <phoneticPr fontId="15"/>
  </si>
  <si>
    <t>（様式５-３）</t>
    <phoneticPr fontId="15"/>
  </si>
  <si>
    <t>令和８年
３月18 日（水）</t>
    <rPh sb="0" eb="2">
      <t>レイワ</t>
    </rPh>
    <rPh sb="3" eb="4">
      <t>ネン</t>
    </rPh>
    <rPh sb="12" eb="13">
      <t>スイ</t>
    </rPh>
    <phoneticPr fontId="9"/>
  </si>
  <si>
    <t xml:space="preserve">第３（期間）
　前項までに定める秘密の保持は、当社及び代理人等が本事業の応募に応じない場合及び応募により優先交渉権者とならなかった場合であっても、存続するものとします。
</t>
    <rPh sb="36" eb="38">
      <t>オウボ</t>
    </rPh>
    <rPh sb="47" eb="49">
      <t>オウボ</t>
    </rPh>
    <rPh sb="52" eb="58">
      <t>ユウセンコウショウケンジャ</t>
    </rPh>
    <phoneticPr fontId="15"/>
  </si>
  <si>
    <t>・要求水準どおりの場合は要求水準どおりの欄に「○」を、要求水準を超える提案の場合は要求水準を超える提案の欄に具体的な仕様を記入すること。</t>
    <phoneticPr fontId="9"/>
  </si>
  <si>
    <t>・屋根改修仕様が灰色で着色されている対象施設は、要求水準書別紙１に示すとおり、屋根改修を実施しない施設であることを示す。</t>
    <rPh sb="1" eb="3">
      <t>ヤネ</t>
    </rPh>
    <rPh sb="3" eb="5">
      <t>カイシュウ</t>
    </rPh>
    <rPh sb="5" eb="7">
      <t>シヨウ</t>
    </rPh>
    <rPh sb="8" eb="10">
      <t>ハイイロ</t>
    </rPh>
    <rPh sb="11" eb="13">
      <t>チャクショク</t>
    </rPh>
    <rPh sb="39" eb="43">
      <t>ヤネカイシュウ</t>
    </rPh>
    <rPh sb="44" eb="46">
      <t>ジッシ</t>
    </rPh>
    <rPh sb="49" eb="51">
      <t>シセツ</t>
    </rPh>
    <rPh sb="57" eb="58">
      <t>シメ</t>
    </rPh>
    <phoneticPr fontId="9"/>
  </si>
  <si>
    <t>　注）受取希望日は申込日の翌々日以降としてください。</t>
    <rPh sb="1" eb="2">
      <t>チュウ</t>
    </rPh>
    <rPh sb="3" eb="5">
      <t>ウケトリ</t>
    </rPh>
    <rPh sb="5" eb="8">
      <t>キボウビ</t>
    </rPh>
    <rPh sb="9" eb="11">
      <t>モウシコミ</t>
    </rPh>
    <rPh sb="11" eb="12">
      <t>ビ</t>
    </rPh>
    <rPh sb="13" eb="16">
      <t>ヨクヨクジツ</t>
    </rPh>
    <rPh sb="16" eb="18">
      <t>イコウ</t>
    </rPh>
    <phoneticPr fontId="9"/>
  </si>
  <si>
    <t>２．年度別設計・施工・工事監理費の内訳</t>
    <rPh sb="2" eb="5">
      <t>ネンドベツ</t>
    </rPh>
    <rPh sb="5" eb="7">
      <t>セッケイ</t>
    </rPh>
    <rPh sb="8" eb="10">
      <t>セコウ</t>
    </rPh>
    <rPh sb="11" eb="16">
      <t>コウジカンリヒ</t>
    </rPh>
    <rPh sb="17" eb="19">
      <t>ウチワケ</t>
    </rPh>
    <phoneticPr fontId="9"/>
  </si>
  <si>
    <t>第２回現地見学会（詳細提案校）対象施設別参加希望票</t>
    <rPh sb="0" eb="1">
      <t>ダイ</t>
    </rPh>
    <rPh sb="2" eb="3">
      <t>カイ</t>
    </rPh>
    <rPh sb="3" eb="5">
      <t>ゲンチ</t>
    </rPh>
    <rPh sb="5" eb="8">
      <t>ケンガクカイ</t>
    </rPh>
    <rPh sb="9" eb="11">
      <t>ショウサイ</t>
    </rPh>
    <rPh sb="11" eb="13">
      <t>テイアン</t>
    </rPh>
    <rPh sb="13" eb="14">
      <t>コウ</t>
    </rPh>
    <rPh sb="15" eb="17">
      <t>タイショウ</t>
    </rPh>
    <rPh sb="17" eb="19">
      <t>シセツ</t>
    </rPh>
    <rPh sb="19" eb="20">
      <t>ベツ</t>
    </rPh>
    <rPh sb="20" eb="22">
      <t>サンカ</t>
    </rPh>
    <rPh sb="22" eb="24">
      <t>キボウ</t>
    </rPh>
    <rPh sb="24" eb="25">
      <t>ヒョウ</t>
    </rPh>
    <phoneticPr fontId="15"/>
  </si>
  <si>
    <t>勝賀中学校</t>
    <rPh sb="0" eb="1">
      <t>カツ</t>
    </rPh>
    <rPh sb="1" eb="2">
      <t>ガ</t>
    </rPh>
    <rPh sb="2" eb="3">
      <t>チュウ</t>
    </rPh>
    <phoneticPr fontId="9"/>
  </si>
  <si>
    <t>栗林小学校</t>
    <rPh sb="0" eb="2">
      <t>リツリン</t>
    </rPh>
    <rPh sb="2" eb="3">
      <t>ショウ</t>
    </rPh>
    <phoneticPr fontId="9"/>
  </si>
  <si>
    <t>募集要項等に関する質問書（第１回）</t>
    <rPh sb="0" eb="2">
      <t>ボシュウ</t>
    </rPh>
    <rPh sb="2" eb="4">
      <t>ヨウコウ</t>
    </rPh>
    <rPh sb="4" eb="5">
      <t>ナド</t>
    </rPh>
    <rPh sb="6" eb="7">
      <t>カン</t>
    </rPh>
    <rPh sb="9" eb="12">
      <t>シツモンショ</t>
    </rPh>
    <rPh sb="13" eb="14">
      <t>ダイ</t>
    </rPh>
    <rPh sb="15" eb="16">
      <t>カイ</t>
    </rPh>
    <phoneticPr fontId="15"/>
  </si>
  <si>
    <t>募集要項等に関する質問書（第２回）</t>
    <rPh sb="9" eb="12">
      <t>シツモンショ</t>
    </rPh>
    <rPh sb="13" eb="14">
      <t>ダイ</t>
    </rPh>
    <rPh sb="15" eb="16">
      <t>カイ</t>
    </rPh>
    <phoneticPr fontId="15"/>
  </si>
  <si>
    <t>　高松市立小・中学校体育館空調設備設置事業に係る図書について、貸与を申し込みます。
　なお、図書については、下記の日時に誓約書を提出し、教育局総務課学校施設整備室にて受け取ります。</t>
    <rPh sb="10" eb="13">
      <t>タイイクカン</t>
    </rPh>
    <rPh sb="24" eb="26">
      <t>トショ</t>
    </rPh>
    <rPh sb="31" eb="33">
      <t>タイヨ</t>
    </rPh>
    <rPh sb="34" eb="35">
      <t>モウ</t>
    </rPh>
    <rPh sb="36" eb="37">
      <t>コ</t>
    </rPh>
    <rPh sb="74" eb="76">
      <t>ガッコウ</t>
    </rPh>
    <phoneticPr fontId="15"/>
  </si>
  <si>
    <t>※申込期間：令和８年３月４日（水）から令和８年４月22日（水）午後５時まで
※受取期間：令和８年３月６日（金）から令和８年４月24日（金）午後５時まで
※貸出時間：土日祝を除く午前９時～午後５時（正午～午後１時を除く）まで</t>
    <rPh sb="1" eb="3">
      <t>モウシコミ</t>
    </rPh>
    <rPh sb="3" eb="5">
      <t>キカン</t>
    </rPh>
    <rPh sb="6" eb="8">
      <t>レイワ</t>
    </rPh>
    <rPh sb="9" eb="10">
      <t>ネン</t>
    </rPh>
    <rPh sb="15" eb="16">
      <t>スイ</t>
    </rPh>
    <rPh sb="29" eb="30">
      <t>スイ</t>
    </rPh>
    <rPh sb="39" eb="41">
      <t>ウケト</t>
    </rPh>
    <rPh sb="41" eb="43">
      <t>キカン</t>
    </rPh>
    <rPh sb="53" eb="54">
      <t>キン</t>
    </rPh>
    <rPh sb="67" eb="68">
      <t>キン</t>
    </rPh>
    <phoneticPr fontId="15"/>
  </si>
  <si>
    <t xml:space="preserve">第４（本資料の返還）
　受領した本データは、市の定める返却方法に従い、令和８年５月13日（水）午後５時までに、市に返還します。
</t>
    <rPh sb="45" eb="46">
      <t>ミズ</t>
    </rPh>
    <phoneticPr fontId="15"/>
  </si>
  <si>
    <r>
      <t>※申込期間：令和８年３月４日（水）から令和８年４月22日（水）午後５時まで
※受取期間：令和８年３月６日（金）から令和８年４月24日（金）午後５時まで
※貸出時間：土日祝を除く午前９時～午後５時（正午～午後１時を除く）まで
※返却期限：</t>
    </r>
    <r>
      <rPr>
        <b/>
        <sz val="11"/>
        <rFont val="ＭＳ 明朝"/>
        <family val="1"/>
        <charset val="128"/>
      </rPr>
      <t>令和８年５月13日（水）</t>
    </r>
    <r>
      <rPr>
        <sz val="11"/>
        <rFont val="ＭＳ 明朝"/>
        <family val="1"/>
        <charset val="128"/>
      </rPr>
      <t>午後５時まで</t>
    </r>
    <rPh sb="67" eb="68">
      <t>キン</t>
    </rPh>
    <rPh sb="113" eb="115">
      <t>ヘンキャク</t>
    </rPh>
    <rPh sb="115" eb="117">
      <t>キゲン</t>
    </rPh>
    <rPh sb="128" eb="129">
      <t>ミズ</t>
    </rPh>
    <phoneticPr fontId="15"/>
  </si>
  <si>
    <t>※必要事項を記入・押印（会社角印）のうえ、参考図書の受領時に提出してください。</t>
    <rPh sb="1" eb="3">
      <t>ヒツヨウ</t>
    </rPh>
    <rPh sb="3" eb="5">
      <t>ジコウ</t>
    </rPh>
    <rPh sb="6" eb="8">
      <t>キニュウ</t>
    </rPh>
    <rPh sb="9" eb="11">
      <t>オウイン</t>
    </rPh>
    <rPh sb="12" eb="14">
      <t>カイシャ</t>
    </rPh>
    <rPh sb="14" eb="16">
      <t>カクイン</t>
    </rPh>
    <rPh sb="21" eb="23">
      <t>サンコウ</t>
    </rPh>
    <rPh sb="23" eb="25">
      <t>トショ</t>
    </rPh>
    <rPh sb="26" eb="28">
      <t>ジュリョウ</t>
    </rPh>
    <rPh sb="28" eb="29">
      <t>ジ</t>
    </rPh>
    <rPh sb="30" eb="32">
      <t>テイシュツ</t>
    </rPh>
    <phoneticPr fontId="15"/>
  </si>
  <si>
    <t>SPC設立に係る費用</t>
    <rPh sb="3" eb="5">
      <t>セツリツ</t>
    </rPh>
    <rPh sb="6" eb="7">
      <t>カカ</t>
    </rPh>
    <rPh sb="8" eb="10">
      <t>ヒヨウ</t>
    </rPh>
    <phoneticPr fontId="9"/>
  </si>
  <si>
    <t>SPC運営費等に係る費用</t>
    <rPh sb="3" eb="6">
      <t>ウンエイヒ</t>
    </rPh>
    <rPh sb="6" eb="7">
      <t>トウ</t>
    </rPh>
    <rPh sb="8" eb="9">
      <t>カカ</t>
    </rPh>
    <rPh sb="10" eb="12">
      <t>ヒヨウ</t>
    </rPh>
    <phoneticPr fontId="9"/>
  </si>
  <si>
    <t>（単位：円）</t>
    <rPh sb="1" eb="3">
      <t>タンイ</t>
    </rPh>
    <phoneticPr fontId="9"/>
  </si>
  <si>
    <t>計上年度</t>
    <rPh sb="0" eb="2">
      <t>ケイジョウ</t>
    </rPh>
    <rPh sb="2" eb="4">
      <t>ネンド</t>
    </rPh>
    <phoneticPr fontId="9"/>
  </si>
  <si>
    <t>※　Ａ３横使い横書きで記入してください。なお、記入欄及び項目については適宜調整してください。</t>
    <rPh sb="4" eb="5">
      <t>ヨコ</t>
    </rPh>
    <rPh sb="26" eb="27">
      <t>オヨ</t>
    </rPh>
    <rPh sb="28" eb="30">
      <t>コウモク</t>
    </rPh>
    <phoneticPr fontId="15"/>
  </si>
  <si>
    <t>※　要求水準書別紙４の施工年度は変更できません。要求水準書別紙４の施工年度内で学校運営への配慮等の観点から施工期間を短縮するなどの提案は受け付けます。</t>
    <rPh sb="2" eb="4">
      <t>ヨウキュウ</t>
    </rPh>
    <rPh sb="4" eb="6">
      <t>スイジュン</t>
    </rPh>
    <rPh sb="6" eb="7">
      <t>ショ</t>
    </rPh>
    <rPh sb="7" eb="9">
      <t>ベッシ</t>
    </rPh>
    <rPh sb="11" eb="13">
      <t>セコウ</t>
    </rPh>
    <rPh sb="13" eb="15">
      <t>ネンド</t>
    </rPh>
    <rPh sb="16" eb="18">
      <t>ヘンコウ</t>
    </rPh>
    <rPh sb="24" eb="29">
      <t>ヨウキュウスイジュンショ</t>
    </rPh>
    <rPh sb="29" eb="31">
      <t>ベッシ</t>
    </rPh>
    <rPh sb="33" eb="35">
      <t>セコウ</t>
    </rPh>
    <rPh sb="35" eb="37">
      <t>ネンド</t>
    </rPh>
    <rPh sb="37" eb="38">
      <t>ナイ</t>
    </rPh>
    <rPh sb="39" eb="41">
      <t>ガッコウ</t>
    </rPh>
    <rPh sb="41" eb="43">
      <t>ウンエイ</t>
    </rPh>
    <rPh sb="45" eb="47">
      <t>ハイリョ</t>
    </rPh>
    <rPh sb="47" eb="48">
      <t>トウ</t>
    </rPh>
    <rPh sb="49" eb="51">
      <t>カンテン</t>
    </rPh>
    <rPh sb="53" eb="57">
      <t>セコウキカン</t>
    </rPh>
    <rPh sb="58" eb="60">
      <t>タンシュク</t>
    </rPh>
    <rPh sb="65" eb="67">
      <t>テイアン</t>
    </rPh>
    <rPh sb="68" eb="69">
      <t>ウ</t>
    </rPh>
    <rPh sb="70" eb="71">
      <t>ツ</t>
    </rPh>
    <phoneticPr fontId="15"/>
  </si>
  <si>
    <t>※黄色に着色したセルに、金額又は数式を入力して、様式を作成してください。</t>
    <rPh sb="1" eb="3">
      <t>キイロ</t>
    </rPh>
    <rPh sb="4" eb="6">
      <t>チャクショク</t>
    </rPh>
    <rPh sb="12" eb="14">
      <t>キンガク</t>
    </rPh>
    <rPh sb="14" eb="15">
      <t>マタ</t>
    </rPh>
    <rPh sb="16" eb="18">
      <t>スウシキ</t>
    </rPh>
    <rPh sb="19" eb="21">
      <t>ニュウリョク</t>
    </rPh>
    <rPh sb="24" eb="26">
      <t>ヨウシキ</t>
    </rPh>
    <rPh sb="27" eb="29">
      <t>サクセイ</t>
    </rPh>
    <phoneticPr fontId="9"/>
  </si>
  <si>
    <t>※数式が入っているセルは、原則として数値を入力したり、数式を変更しないでください。</t>
    <phoneticPr fontId="9"/>
  </si>
  <si>
    <t>　ただし、不都合がある場合は、適宜調整してください。</t>
    <phoneticPr fontId="9"/>
  </si>
  <si>
    <t>※各様式の間で、金額を整合させてください。</t>
    <phoneticPr fontId="9"/>
  </si>
  <si>
    <t>(様式９－２）</t>
    <rPh sb="1" eb="3">
      <t>ヨウシキ</t>
    </rPh>
    <phoneticPr fontId="15"/>
  </si>
  <si>
    <t>●受電容量計画表</t>
    <rPh sb="1" eb="3">
      <t>ジュデン</t>
    </rPh>
    <rPh sb="3" eb="5">
      <t>ヨウリョウ</t>
    </rPh>
    <rPh sb="5" eb="7">
      <t>ケイカク</t>
    </rPh>
    <rPh sb="7" eb="8">
      <t>ヒョウ</t>
    </rPh>
    <phoneticPr fontId="15"/>
  </si>
  <si>
    <t>※薄黄色のセルの必要箇所に入力してください。</t>
    <rPh sb="1" eb="2">
      <t>ウス</t>
    </rPh>
    <rPh sb="2" eb="4">
      <t>キイロ</t>
    </rPh>
    <rPh sb="8" eb="10">
      <t>ヒツヨウ</t>
    </rPh>
    <rPh sb="10" eb="12">
      <t>カショ</t>
    </rPh>
    <rPh sb="13" eb="15">
      <t>ニュウリョク</t>
    </rPh>
    <phoneticPr fontId="15"/>
  </si>
  <si>
    <t>※数式が入っている部分がありますが、不整合がある場合は、適宜調整してください。</t>
    <rPh sb="1" eb="3">
      <t>スウシキ</t>
    </rPh>
    <rPh sb="4" eb="5">
      <t>ハイ</t>
    </rPh>
    <rPh sb="9" eb="11">
      <t>ブブン</t>
    </rPh>
    <rPh sb="18" eb="21">
      <t>フセイゴウ</t>
    </rPh>
    <rPh sb="24" eb="26">
      <t>バアイ</t>
    </rPh>
    <rPh sb="28" eb="32">
      <t>テキギチョウセイ</t>
    </rPh>
    <phoneticPr fontId="9"/>
  </si>
  <si>
    <t>※要求水準書別紙９（キュービクル空き容量及び調理場空調の想定空調負荷）において、「給食調理場設置予定」列に「○」が付されている学校は、給食調理場空調分も加味した変圧器増設の有無を検討してください。</t>
    <rPh sb="1" eb="3">
      <t>ヨウキュウ</t>
    </rPh>
    <rPh sb="3" eb="5">
      <t>スイジュン</t>
    </rPh>
    <rPh sb="5" eb="6">
      <t>ショ</t>
    </rPh>
    <rPh sb="6" eb="8">
      <t>ベッシ</t>
    </rPh>
    <rPh sb="74" eb="75">
      <t>ブン</t>
    </rPh>
    <rPh sb="76" eb="78">
      <t>カミ</t>
    </rPh>
    <rPh sb="80" eb="83">
      <t>ヘンアツキ</t>
    </rPh>
    <rPh sb="83" eb="85">
      <t>ゾウセツ</t>
    </rPh>
    <rPh sb="86" eb="88">
      <t>ウム</t>
    </rPh>
    <rPh sb="89" eb="91">
      <t>ケントウ</t>
    </rPh>
    <phoneticPr fontId="9"/>
  </si>
  <si>
    <t>　（ただし、給食調理場空調設置予定の学校においても、「計画」の「空調等設備最大電流値(A)」には、給食調理場電力は算入せず、本事業で設置する空調設備等のみの最大電流値を記載してください。）</t>
    <rPh sb="6" eb="8">
      <t>キュウショク</t>
    </rPh>
    <rPh sb="8" eb="10">
      <t>チョウリ</t>
    </rPh>
    <rPh sb="10" eb="11">
      <t>バ</t>
    </rPh>
    <rPh sb="11" eb="13">
      <t>クウチョウ</t>
    </rPh>
    <rPh sb="13" eb="15">
      <t>セッチ</t>
    </rPh>
    <rPh sb="15" eb="17">
      <t>ヨテイ</t>
    </rPh>
    <rPh sb="18" eb="20">
      <t>ガッコウ</t>
    </rPh>
    <rPh sb="32" eb="34">
      <t>クウチョウ</t>
    </rPh>
    <rPh sb="34" eb="35">
      <t>トウ</t>
    </rPh>
    <rPh sb="35" eb="37">
      <t>セツビ</t>
    </rPh>
    <rPh sb="37" eb="39">
      <t>サイダイ</t>
    </rPh>
    <rPh sb="39" eb="42">
      <t>デンリュウチ</t>
    </rPh>
    <rPh sb="49" eb="51">
      <t>キュウショク</t>
    </rPh>
    <rPh sb="51" eb="54">
      <t>チョウリバ</t>
    </rPh>
    <rPh sb="54" eb="56">
      <t>デンリョク</t>
    </rPh>
    <rPh sb="57" eb="59">
      <t>サンニュウ</t>
    </rPh>
    <rPh sb="62" eb="65">
      <t>ホンジギョウ</t>
    </rPh>
    <rPh sb="66" eb="68">
      <t>セッチ</t>
    </rPh>
    <rPh sb="70" eb="72">
      <t>クウチョウ</t>
    </rPh>
    <rPh sb="72" eb="74">
      <t>セツビ</t>
    </rPh>
    <rPh sb="74" eb="75">
      <t>トウ</t>
    </rPh>
    <rPh sb="78" eb="80">
      <t>サイダイ</t>
    </rPh>
    <rPh sb="80" eb="83">
      <t>デンリュウチ</t>
    </rPh>
    <rPh sb="84" eb="86">
      <t>キサイ</t>
    </rPh>
    <phoneticPr fontId="9"/>
  </si>
  <si>
    <t>※「計画」の変圧器容量欄は、空調等設備整備により変圧器の増設等を行わない場合は「現状」の容量を、増設等を行う場合は増設等を行った後の容量を記入してください。</t>
    <rPh sb="6" eb="9">
      <t>ヘンアツキ</t>
    </rPh>
    <rPh sb="9" eb="11">
      <t>ヨウリョウ</t>
    </rPh>
    <rPh sb="14" eb="17">
      <t>クウチョウナド</t>
    </rPh>
    <rPh sb="17" eb="19">
      <t>セツビ</t>
    </rPh>
    <rPh sb="19" eb="21">
      <t>セイビ</t>
    </rPh>
    <rPh sb="24" eb="27">
      <t>ヘンアツキ</t>
    </rPh>
    <rPh sb="30" eb="31">
      <t>ナド</t>
    </rPh>
    <rPh sb="32" eb="33">
      <t>オコナ</t>
    </rPh>
    <rPh sb="36" eb="38">
      <t>バアイ</t>
    </rPh>
    <rPh sb="40" eb="42">
      <t>ゲンジョウ</t>
    </rPh>
    <rPh sb="44" eb="46">
      <t>ヨウリョウ</t>
    </rPh>
    <rPh sb="48" eb="51">
      <t>ゾウセツナド</t>
    </rPh>
    <rPh sb="52" eb="53">
      <t>オコナ</t>
    </rPh>
    <rPh sb="54" eb="56">
      <t>バアイ</t>
    </rPh>
    <rPh sb="57" eb="60">
      <t>ゾウセツナド</t>
    </rPh>
    <rPh sb="61" eb="62">
      <t>オコナ</t>
    </rPh>
    <rPh sb="64" eb="65">
      <t>ノチ</t>
    </rPh>
    <rPh sb="66" eb="68">
      <t>ヨウリョウ</t>
    </rPh>
    <rPh sb="69" eb="71">
      <t>キニュウ</t>
    </rPh>
    <phoneticPr fontId="9"/>
  </si>
  <si>
    <t>※古高松小学校・古高松南小学校は、空調設備等設置工事の対象外であるため、キュービクル増設等の要否は検討不要です。</t>
    <phoneticPr fontId="9"/>
  </si>
  <si>
    <t>No</t>
    <phoneticPr fontId="15"/>
  </si>
  <si>
    <t>対象施設の名称</t>
    <rPh sb="0" eb="4">
      <t>タイショウシセツ</t>
    </rPh>
    <rPh sb="5" eb="7">
      <t>メイショウ</t>
    </rPh>
    <phoneticPr fontId="15"/>
  </si>
  <si>
    <t>計画</t>
    <rPh sb="0" eb="2">
      <t>ケイカク</t>
    </rPh>
    <phoneticPr fontId="15"/>
  </si>
  <si>
    <t>受電
容量
(kVA)</t>
    <phoneticPr fontId="15"/>
  </si>
  <si>
    <t>契約
電力
(kW)</t>
    <phoneticPr fontId="15"/>
  </si>
  <si>
    <t>変圧器</t>
    <rPh sb="0" eb="3">
      <t>ヘンアツキ</t>
    </rPh>
    <phoneticPr fontId="15"/>
  </si>
  <si>
    <t>変圧器
増設の
有無</t>
    <rPh sb="0" eb="3">
      <t>ヘンアツキ</t>
    </rPh>
    <rPh sb="4" eb="6">
      <t>ゾウセツ</t>
    </rPh>
    <rPh sb="8" eb="10">
      <t>ウム</t>
    </rPh>
    <phoneticPr fontId="15"/>
  </si>
  <si>
    <t>受電
容量
(kVA)</t>
    <rPh sb="0" eb="2">
      <t>ジュデン</t>
    </rPh>
    <rPh sb="3" eb="5">
      <t>ヨウリョウ</t>
    </rPh>
    <phoneticPr fontId="15"/>
  </si>
  <si>
    <t>単相</t>
    <rPh sb="0" eb="1">
      <t>タン</t>
    </rPh>
    <rPh sb="1" eb="2">
      <t>ソウ</t>
    </rPh>
    <phoneticPr fontId="15"/>
  </si>
  <si>
    <t>三相</t>
    <rPh sb="0" eb="2">
      <t>サンソウ</t>
    </rPh>
    <phoneticPr fontId="15"/>
  </si>
  <si>
    <t>容量
(kVA)</t>
    <rPh sb="0" eb="2">
      <t>ヨウリョウ</t>
    </rPh>
    <phoneticPr fontId="15"/>
  </si>
  <si>
    <t>定格
電流値(A)</t>
    <rPh sb="0" eb="2">
      <t>テイカク</t>
    </rPh>
    <rPh sb="3" eb="5">
      <t>デンリュウ</t>
    </rPh>
    <rPh sb="5" eb="6">
      <t>チ</t>
    </rPh>
    <phoneticPr fontId="15"/>
  </si>
  <si>
    <t>(参考)
最大
電流値
(A)
①</t>
    <rPh sb="5" eb="7">
      <t>サイダイ</t>
    </rPh>
    <rPh sb="8" eb="11">
      <t>デンリュウチ</t>
    </rPh>
    <phoneticPr fontId="9"/>
  </si>
  <si>
    <t xml:space="preserve">(参考)空容量
</t>
    <rPh sb="1" eb="3">
      <t>サンコウ</t>
    </rPh>
    <rPh sb="4" eb="5">
      <t>ア</t>
    </rPh>
    <rPh sb="5" eb="7">
      <t>ヨウリョウ</t>
    </rPh>
    <phoneticPr fontId="9"/>
  </si>
  <si>
    <t>(参考)
最大
電流値
(A)
②</t>
    <rPh sb="5" eb="7">
      <t>サイダイ</t>
    </rPh>
    <rPh sb="8" eb="11">
      <t>デンリュウチ</t>
    </rPh>
    <phoneticPr fontId="9"/>
  </si>
  <si>
    <t>(参考)空容量</t>
    <rPh sb="1" eb="3">
      <t>サンコウ</t>
    </rPh>
    <rPh sb="4" eb="5">
      <t>ア</t>
    </rPh>
    <rPh sb="5" eb="7">
      <t>ヨウリョウ</t>
    </rPh>
    <phoneticPr fontId="9"/>
  </si>
  <si>
    <t>定格
電流値(A)
③</t>
    <rPh sb="0" eb="2">
      <t>テイカク</t>
    </rPh>
    <rPh sb="3" eb="5">
      <t>デンリュウ</t>
    </rPh>
    <rPh sb="5" eb="6">
      <t>チ</t>
    </rPh>
    <phoneticPr fontId="15"/>
  </si>
  <si>
    <t>空調等設備
最大
電流値(A)④</t>
    <rPh sb="0" eb="2">
      <t>クウチョウ</t>
    </rPh>
    <rPh sb="2" eb="3">
      <t>ナド</t>
    </rPh>
    <rPh sb="3" eb="5">
      <t>セツビ</t>
    </rPh>
    <rPh sb="6" eb="8">
      <t>サイダイ</t>
    </rPh>
    <rPh sb="9" eb="11">
      <t>デンリュウ</t>
    </rPh>
    <rPh sb="11" eb="12">
      <t>チ</t>
    </rPh>
    <phoneticPr fontId="15"/>
  </si>
  <si>
    <t>(参考)
空調等設備
使用率
④/③</t>
    <rPh sb="5" eb="7">
      <t>クウチョウ</t>
    </rPh>
    <rPh sb="7" eb="8">
      <t>トウ</t>
    </rPh>
    <rPh sb="8" eb="10">
      <t>セツビ</t>
    </rPh>
    <rPh sb="11" eb="14">
      <t>シヨウリツ</t>
    </rPh>
    <phoneticPr fontId="15"/>
  </si>
  <si>
    <t>(参考)
空調等＋既存設備
使用率
(①+④)/③</t>
    <rPh sb="5" eb="7">
      <t>クウチョウ</t>
    </rPh>
    <rPh sb="7" eb="8">
      <t>トウ</t>
    </rPh>
    <rPh sb="9" eb="11">
      <t>キゾン</t>
    </rPh>
    <rPh sb="11" eb="13">
      <t>セツビ</t>
    </rPh>
    <rPh sb="14" eb="17">
      <t>シヨウリツ</t>
    </rPh>
    <phoneticPr fontId="9"/>
  </si>
  <si>
    <t>定格
電流値(A)
⑤</t>
    <rPh sb="0" eb="2">
      <t>テイカク</t>
    </rPh>
    <rPh sb="3" eb="5">
      <t>デンリュウ</t>
    </rPh>
    <rPh sb="5" eb="6">
      <t>チ</t>
    </rPh>
    <phoneticPr fontId="15"/>
  </si>
  <si>
    <t>空調等設備
最大
電流値(A)⑥</t>
    <rPh sb="0" eb="2">
      <t>クウチョウ</t>
    </rPh>
    <rPh sb="2" eb="3">
      <t>ナド</t>
    </rPh>
    <rPh sb="3" eb="5">
      <t>セツビ</t>
    </rPh>
    <rPh sb="6" eb="8">
      <t>サイダイ</t>
    </rPh>
    <rPh sb="9" eb="11">
      <t>デンリュウ</t>
    </rPh>
    <rPh sb="11" eb="12">
      <t>チ</t>
    </rPh>
    <phoneticPr fontId="15"/>
  </si>
  <si>
    <t>(参考)
空調等設備
使用率
⑥/⑤</t>
    <phoneticPr fontId="15"/>
  </si>
  <si>
    <t>(参考)
空調等＋既存設備
使用率
(②+⑤)/③</t>
    <phoneticPr fontId="9"/>
  </si>
  <si>
    <t/>
  </si>
  <si>
    <t>亀阜小学校</t>
    <phoneticPr fontId="9"/>
  </si>
  <si>
    <t>栗林小学校</t>
    <phoneticPr fontId="9"/>
  </si>
  <si>
    <t>高松第一小学校</t>
    <phoneticPr fontId="9"/>
  </si>
  <si>
    <t>鶴尾小学校</t>
    <phoneticPr fontId="9"/>
  </si>
  <si>
    <t>太田小学校</t>
    <phoneticPr fontId="9"/>
  </si>
  <si>
    <t>木太小学校</t>
    <phoneticPr fontId="9"/>
  </si>
  <si>
    <t>屋島小学校</t>
    <phoneticPr fontId="9"/>
  </si>
  <si>
    <t>前田小学校</t>
    <phoneticPr fontId="9"/>
  </si>
  <si>
    <t>川添小学校</t>
    <phoneticPr fontId="9"/>
  </si>
  <si>
    <t>林小学校</t>
    <phoneticPr fontId="9"/>
  </si>
  <si>
    <t>三渓小学校</t>
    <phoneticPr fontId="9"/>
  </si>
  <si>
    <t>仏生山小学校</t>
    <phoneticPr fontId="9"/>
  </si>
  <si>
    <t>香西小学校</t>
    <phoneticPr fontId="9"/>
  </si>
  <si>
    <t>一宮小学校</t>
    <phoneticPr fontId="9"/>
  </si>
  <si>
    <t>多肥小学校</t>
    <phoneticPr fontId="9"/>
  </si>
  <si>
    <t>川岡小学校</t>
    <phoneticPr fontId="9"/>
  </si>
  <si>
    <t>円座小学校</t>
    <phoneticPr fontId="9"/>
  </si>
  <si>
    <t>檀紙小学校</t>
    <phoneticPr fontId="9"/>
  </si>
  <si>
    <t>弦打小学校</t>
    <phoneticPr fontId="9"/>
  </si>
  <si>
    <t>鬼無小学校</t>
    <phoneticPr fontId="9"/>
  </si>
  <si>
    <t>下笠居小学校</t>
    <phoneticPr fontId="9"/>
  </si>
  <si>
    <t>川島小学校</t>
    <phoneticPr fontId="9"/>
  </si>
  <si>
    <t>十河小学校</t>
    <phoneticPr fontId="9"/>
  </si>
  <si>
    <t>東植田小学校</t>
    <phoneticPr fontId="9"/>
  </si>
  <si>
    <t>植田小学校</t>
    <phoneticPr fontId="9"/>
  </si>
  <si>
    <t>太田南小学校</t>
    <phoneticPr fontId="9"/>
  </si>
  <si>
    <t>木太南小学校</t>
    <phoneticPr fontId="9"/>
  </si>
  <si>
    <t>屋島東小学校</t>
    <phoneticPr fontId="9"/>
  </si>
  <si>
    <t>屋島西小学校</t>
    <phoneticPr fontId="9"/>
  </si>
  <si>
    <t>木太北部小学校</t>
    <phoneticPr fontId="9"/>
  </si>
  <si>
    <t>塩江小・中学校</t>
    <phoneticPr fontId="9"/>
  </si>
  <si>
    <t>牟礼小学校</t>
    <phoneticPr fontId="9"/>
  </si>
  <si>
    <t>牟礼北小学校</t>
    <phoneticPr fontId="9"/>
  </si>
  <si>
    <t>牟礼南小学校</t>
    <phoneticPr fontId="9"/>
  </si>
  <si>
    <t>庵治小学校</t>
    <phoneticPr fontId="9"/>
  </si>
  <si>
    <t>大野小学校</t>
    <phoneticPr fontId="9"/>
  </si>
  <si>
    <t>浅野小学校</t>
    <phoneticPr fontId="9"/>
  </si>
  <si>
    <t>川東小学校</t>
    <phoneticPr fontId="9"/>
  </si>
  <si>
    <t>国分寺北部小学校</t>
    <phoneticPr fontId="9"/>
  </si>
  <si>
    <t>国分寺南部小学校</t>
    <phoneticPr fontId="9"/>
  </si>
  <si>
    <t>古高松小学校</t>
    <phoneticPr fontId="9"/>
  </si>
  <si>
    <t>古高松南小学校</t>
    <phoneticPr fontId="9"/>
  </si>
  <si>
    <t>桜町中学校</t>
    <phoneticPr fontId="9"/>
  </si>
  <si>
    <t>紫雲中学校</t>
    <phoneticPr fontId="9"/>
  </si>
  <si>
    <t>玉藻中学校</t>
    <phoneticPr fontId="9"/>
  </si>
  <si>
    <t>高松第一中学校</t>
    <phoneticPr fontId="9"/>
  </si>
  <si>
    <t>屋島中学校</t>
    <phoneticPr fontId="9"/>
  </si>
  <si>
    <t>協和中学校</t>
    <phoneticPr fontId="9"/>
  </si>
  <si>
    <t>龍雲中学校</t>
    <phoneticPr fontId="9"/>
  </si>
  <si>
    <t>勝賀中学校</t>
    <phoneticPr fontId="9"/>
  </si>
  <si>
    <t>一宮中学校</t>
    <phoneticPr fontId="9"/>
  </si>
  <si>
    <t>香東中学校</t>
    <phoneticPr fontId="9"/>
  </si>
  <si>
    <t>下笠居中学校</t>
    <phoneticPr fontId="9"/>
  </si>
  <si>
    <t>山田中学校</t>
    <phoneticPr fontId="9"/>
  </si>
  <si>
    <t>太田中学校</t>
    <phoneticPr fontId="9"/>
  </si>
  <si>
    <t>古高松中学校</t>
    <phoneticPr fontId="9"/>
  </si>
  <si>
    <t>木太中学校</t>
    <phoneticPr fontId="9"/>
  </si>
  <si>
    <t>牟礼中学校</t>
    <phoneticPr fontId="9"/>
  </si>
  <si>
    <t>庵治中学校</t>
    <phoneticPr fontId="9"/>
  </si>
  <si>
    <t>香南小・中学校</t>
    <phoneticPr fontId="9"/>
  </si>
  <si>
    <t>国分寺中学校</t>
    <phoneticPr fontId="9"/>
  </si>
  <si>
    <t>設計　 施工 　工事監理 　維持管理 　その他（　　　　　　　）</t>
    <rPh sb="0" eb="2">
      <t>セッケイ</t>
    </rPh>
    <rPh sb="4" eb="6">
      <t>セコウ</t>
    </rPh>
    <rPh sb="8" eb="10">
      <t>コウジ</t>
    </rPh>
    <rPh sb="10" eb="12">
      <t>カンリ</t>
    </rPh>
    <rPh sb="14" eb="16">
      <t>イジ</t>
    </rPh>
    <rPh sb="16" eb="18">
      <t>カンリ</t>
    </rPh>
    <rPh sb="22" eb="23">
      <t>タ</t>
    </rPh>
    <phoneticPr fontId="15"/>
  </si>
  <si>
    <t>４．年度別サービス対価Ａ（設計・施工・工事監理費等）</t>
    <rPh sb="2" eb="4">
      <t>ネンド</t>
    </rPh>
    <rPh sb="4" eb="5">
      <t>ベツ</t>
    </rPh>
    <rPh sb="9" eb="11">
      <t>タイカ</t>
    </rPh>
    <rPh sb="13" eb="15">
      <t>セッケイ</t>
    </rPh>
    <rPh sb="16" eb="18">
      <t>セコウ</t>
    </rPh>
    <rPh sb="19" eb="24">
      <t>コウジカンリヒ</t>
    </rPh>
    <rPh sb="24" eb="25">
      <t>トウ</t>
    </rPh>
    <phoneticPr fontId="9"/>
  </si>
  <si>
    <t>３．年度別サービス対価Ｂ（維持管理費）</t>
    <rPh sb="2" eb="4">
      <t>ネンド</t>
    </rPh>
    <rPh sb="4" eb="5">
      <t>ベツ</t>
    </rPh>
    <rPh sb="9" eb="11">
      <t>タイカ</t>
    </rPh>
    <rPh sb="13" eb="15">
      <t>イジ</t>
    </rPh>
    <rPh sb="15" eb="18">
      <t>カンリヒ</t>
    </rPh>
    <phoneticPr fontId="9"/>
  </si>
  <si>
    <t>現状</t>
    <rPh sb="0" eb="2">
      <t>ゲンジョウ</t>
    </rPh>
    <phoneticPr fontId="15"/>
  </si>
  <si>
    <t>※数式が入っているセルは、原則として数値を入力したり、数式を変更しないでください。ただし、不都合がある場合は、適宜調整してください。電子データは、計算式（関数等）がわかる形式で提出してください。</t>
    <rPh sb="85" eb="87">
      <t>ケイシキ</t>
    </rPh>
    <phoneticPr fontId="9"/>
  </si>
  <si>
    <t>　なお、電子データは、計算式（関数等）がわかる形式で提出してください。</t>
    <phoneticPr fontId="9"/>
  </si>
  <si>
    <t>※数式が入っているセルは、原則として数値を入力したり、数式を変更しないでください。ただし、不都合がある場合は、適宜調整してください。</t>
    <phoneticPr fontId="9"/>
  </si>
  <si>
    <t>※電子データは、計算式（関数等）がわかる形式で提出してください。</t>
    <phoneticPr fontId="9"/>
  </si>
  <si>
    <t>※電子データは、計算式（関数等）がわかる形式で提出してください。</t>
    <rPh sb="1" eb="3">
      <t>デンシ</t>
    </rPh>
    <rPh sb="8" eb="11">
      <t>ケイサンシキ</t>
    </rPh>
    <rPh sb="12" eb="15">
      <t>カンスウナド</t>
    </rPh>
    <rPh sb="20" eb="22">
      <t>ケイシキ</t>
    </rPh>
    <rPh sb="23" eb="25">
      <t>テイシュツ</t>
    </rPh>
    <phoneticPr fontId="15"/>
  </si>
  <si>
    <t>各年度の維持管理費用として支払う</t>
    <rPh sb="0" eb="3">
      <t>カクネンド</t>
    </rPh>
    <rPh sb="4" eb="8">
      <t>イジカンリ</t>
    </rPh>
    <rPh sb="8" eb="10">
      <t>ヒヨウ</t>
    </rPh>
    <rPh sb="13" eb="15">
      <t>シハラ</t>
    </rPh>
    <phoneticPr fontId="9"/>
  </si>
  <si>
    <t>（円、税抜）</t>
    <rPh sb="1" eb="2">
      <t>エン</t>
    </rPh>
    <rPh sb="3" eb="5">
      <t>ゼイヌキ</t>
    </rPh>
    <phoneticPr fontId="9"/>
  </si>
  <si>
    <t>※「現状」の数値等は参考とし、現地の値を優先とします。「契約電力」は令和７年４月～令和７年１２月の契約電力の最大値です。「(参考)最大電流値(A)」及び「(参考)空容量」は、令和６年度調査を基にした参考値です。</t>
    <rPh sb="28" eb="30">
      <t>ケイヤク</t>
    </rPh>
    <rPh sb="30" eb="32">
      <t>デンリョク</t>
    </rPh>
    <rPh sb="34" eb="36">
      <t>レイワ</t>
    </rPh>
    <rPh sb="37" eb="38">
      <t>ネン</t>
    </rPh>
    <rPh sb="39" eb="40">
      <t>ガツ</t>
    </rPh>
    <rPh sb="41" eb="43">
      <t>レイワ</t>
    </rPh>
    <rPh sb="44" eb="45">
      <t>ネン</t>
    </rPh>
    <rPh sb="47" eb="48">
      <t>ガツ</t>
    </rPh>
    <rPh sb="49" eb="51">
      <t>ケイヤク</t>
    </rPh>
    <rPh sb="51" eb="53">
      <t>デンリョク</t>
    </rPh>
    <rPh sb="54" eb="57">
      <t>サイダイチ</t>
    </rPh>
    <rPh sb="74" eb="75">
      <t>オヨ</t>
    </rPh>
    <rPh sb="87" eb="89">
      <t>レイワ</t>
    </rPh>
    <rPh sb="90" eb="92">
      <t>ネンド</t>
    </rPh>
    <rPh sb="92" eb="94">
      <t>チョウサ</t>
    </rPh>
    <rPh sb="95" eb="96">
      <t>モト</t>
    </rPh>
    <rPh sb="99" eb="101">
      <t>サンコウ</t>
    </rPh>
    <rPh sb="101" eb="102">
      <t>アタイ</t>
    </rPh>
    <phoneticPr fontId="9"/>
  </si>
  <si>
    <t>支払対象期間</t>
    <rPh sb="0" eb="2">
      <t>シハライ</t>
    </rPh>
    <rPh sb="2" eb="4">
      <t>タイショウ</t>
    </rPh>
    <rPh sb="4" eb="6">
      <t>キカン</t>
    </rPh>
    <phoneticPr fontId="9"/>
  </si>
  <si>
    <t>※金額は円単位で入力し、１円未満の端数は切り捨てとしてください。ただし、「４．契約保証金対象事業費及び契約保証金額」のサービス対価の100分の10は、１円未満を切り上げとしてください。</t>
    <rPh sb="63" eb="65">
      <t>タイカ</t>
    </rPh>
    <rPh sb="69" eb="70">
      <t>ブン</t>
    </rPh>
    <rPh sb="76" eb="79">
      <t>エンミマン</t>
    </rPh>
    <rPh sb="80" eb="81">
      <t>キ</t>
    </rPh>
    <rPh sb="82" eb="83">
      <t>ア</t>
    </rPh>
    <phoneticPr fontId="9"/>
  </si>
  <si>
    <t>※維持管理（サービス対価Ｂ）は令和10年度から令和26年度まで同一金額としてください。令和９年度は、令和10年度以降の維持管理費と同額にSPCの設立費を加算した金額としてください。</t>
    <rPh sb="1" eb="3">
      <t>イジ</t>
    </rPh>
    <rPh sb="3" eb="5">
      <t>カンリ</t>
    </rPh>
    <rPh sb="10" eb="12">
      <t>タイカ</t>
    </rPh>
    <rPh sb="15" eb="17">
      <t>レイワ</t>
    </rPh>
    <rPh sb="19" eb="21">
      <t>ネンド</t>
    </rPh>
    <rPh sb="23" eb="25">
      <t>レイワ</t>
    </rPh>
    <rPh sb="27" eb="29">
      <t>ネンド</t>
    </rPh>
    <rPh sb="31" eb="33">
      <t>ドウイツ</t>
    </rPh>
    <rPh sb="33" eb="35">
      <t>キンガク</t>
    </rPh>
    <rPh sb="43" eb="45">
      <t>レイワ</t>
    </rPh>
    <rPh sb="46" eb="48">
      <t>ネンド</t>
    </rPh>
    <rPh sb="50" eb="52">
      <t>レイワ</t>
    </rPh>
    <rPh sb="54" eb="56">
      <t>ネンド</t>
    </rPh>
    <rPh sb="56" eb="58">
      <t>イコウ</t>
    </rPh>
    <rPh sb="59" eb="61">
      <t>イジ</t>
    </rPh>
    <rPh sb="61" eb="64">
      <t>カンリヒ</t>
    </rPh>
    <rPh sb="65" eb="67">
      <t>ドウガク</t>
    </rPh>
    <rPh sb="72" eb="74">
      <t>セツリツ</t>
    </rPh>
    <rPh sb="74" eb="75">
      <t>ヒ</t>
    </rPh>
    <rPh sb="76" eb="78">
      <t>カサン</t>
    </rPh>
    <rPh sb="80" eb="82">
      <t>キンガク</t>
    </rPh>
    <phoneticPr fontId="9"/>
  </si>
  <si>
    <t>　 金額に端数が生じる場合は、令和９年度のサービス対価で調整してください。</t>
    <phoneticPr fontId="9"/>
  </si>
  <si>
    <t>令和10年度～令和26年度各年分</t>
    <rPh sb="0" eb="2">
      <t>レイワ</t>
    </rPh>
    <rPh sb="4" eb="6">
      <t>ネンド</t>
    </rPh>
    <rPh sb="6" eb="8">
      <t>イコウ</t>
    </rPh>
    <rPh sb="9" eb="11">
      <t>レイワネンドネンブン</t>
    </rPh>
    <rPh sb="13" eb="15">
      <t>カクネン</t>
    </rPh>
    <phoneticPr fontId="9"/>
  </si>
  <si>
    <t>中央小学校(※)</t>
    <phoneticPr fontId="9"/>
  </si>
  <si>
    <t>男木小・中学校(※)</t>
    <phoneticPr fontId="9"/>
  </si>
  <si>
    <t>※男木小・中学校の「現状」は校舎棟等用のキュービクルの内容を示しており、体育館は別途、低圧受電をしている。</t>
    <rPh sb="10" eb="12">
      <t>ゲンジョウ</t>
    </rPh>
    <rPh sb="14" eb="16">
      <t>コウシャ</t>
    </rPh>
    <rPh sb="16" eb="17">
      <t>ムネ</t>
    </rPh>
    <rPh sb="17" eb="18">
      <t>トウ</t>
    </rPh>
    <rPh sb="18" eb="19">
      <t>ヨウ</t>
    </rPh>
    <rPh sb="27" eb="29">
      <t>ナイヨウ</t>
    </rPh>
    <rPh sb="30" eb="31">
      <t>シメ</t>
    </rPh>
    <rPh sb="36" eb="39">
      <t>タイイクカン</t>
    </rPh>
    <rPh sb="40" eb="42">
      <t>ベット</t>
    </rPh>
    <rPh sb="43" eb="45">
      <t>テイアツ</t>
    </rPh>
    <rPh sb="45" eb="47">
      <t>ジュデン</t>
    </rPh>
    <phoneticPr fontId="9"/>
  </si>
  <si>
    <t>令和10年度</t>
    <phoneticPr fontId="9"/>
  </si>
  <si>
    <t>※中央小学校は令和８年１月に、変圧器容量が1ΦTr①は100kVAに、3ΦTr①は150kVAに増設済みです。「計画」は左記を前提にして検討ください。</t>
    <rPh sb="1" eb="3">
      <t>チュウオウ</t>
    </rPh>
    <rPh sb="3" eb="6">
      <t>ショウガッコウ</t>
    </rPh>
    <rPh sb="7" eb="9">
      <t>レイワ</t>
    </rPh>
    <rPh sb="10" eb="11">
      <t>ネン</t>
    </rPh>
    <rPh sb="12" eb="13">
      <t>ガツ</t>
    </rPh>
    <rPh sb="15" eb="18">
      <t>ヘンアツキ</t>
    </rPh>
    <rPh sb="18" eb="20">
      <t>ヨウリョウ</t>
    </rPh>
    <rPh sb="48" eb="50">
      <t>ゾウセツ</t>
    </rPh>
    <rPh sb="50" eb="51">
      <t>ズ</t>
    </rPh>
    <rPh sb="56" eb="58">
      <t>ケイカク</t>
    </rPh>
    <rPh sb="60" eb="62">
      <t>サキ</t>
    </rPh>
    <rPh sb="63" eb="65">
      <t>ゼンテイ</t>
    </rPh>
    <rPh sb="68" eb="70">
      <t>ケントウ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</si>
</sst>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Red]\(#,##0.00\)"/>
    <numFmt numFmtId="178" formatCode="00"/>
  </numFmts>
  <fonts count="61" x14ac:knownFonts="1">
    <font>
      <sz val="10"/>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2"/>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10"/>
      <name val="ＭＳ Ｐ明朝"/>
      <family val="1"/>
      <charset val="128"/>
    </font>
    <font>
      <sz val="10"/>
      <color theme="1"/>
      <name val="ＭＳ 明朝"/>
      <family val="2"/>
      <charset val="128"/>
    </font>
    <font>
      <sz val="6"/>
      <name val="ＭＳ Ｐゴシック"/>
      <family val="3"/>
      <charset val="128"/>
    </font>
    <font>
      <sz val="9"/>
      <name val="ＭＳ Ｐ明朝"/>
      <family val="1"/>
      <charset val="128"/>
    </font>
    <font>
      <sz val="11"/>
      <name val="ＭＳ Ｐゴシック"/>
      <family val="3"/>
      <charset val="128"/>
    </font>
    <font>
      <sz val="11"/>
      <name val="ＭＳ Ｐ明朝"/>
      <family val="1"/>
      <charset val="128"/>
    </font>
    <font>
      <sz val="10"/>
      <name val="ＭＳ Ｐゴシック"/>
      <family val="3"/>
      <charset val="128"/>
    </font>
    <font>
      <sz val="12"/>
      <name val="ＭＳ Ｐゴシック"/>
      <family val="3"/>
      <charset val="128"/>
    </font>
    <font>
      <sz val="12"/>
      <color theme="1"/>
      <name val="ＭＳ Ｐ明朝"/>
      <family val="1"/>
      <charset val="128"/>
    </font>
    <font>
      <sz val="10"/>
      <color theme="1"/>
      <name val="HGPｺﾞｼｯｸM"/>
      <family val="2"/>
      <charset val="128"/>
    </font>
    <font>
      <sz val="10"/>
      <color indexed="8"/>
      <name val="ＭＳ Ｐ明朝"/>
      <family val="1"/>
      <charset val="128"/>
    </font>
    <font>
      <sz val="9"/>
      <color indexed="8"/>
      <name val="ＭＳ Ｐ明朝"/>
      <family val="1"/>
      <charset val="128"/>
    </font>
    <font>
      <sz val="10.5"/>
      <color theme="1"/>
      <name val="ＭＳ Ｐ明朝"/>
      <family val="2"/>
      <charset val="128"/>
    </font>
    <font>
      <sz val="14"/>
      <name val="ＭＳ Ｐ明朝"/>
      <family val="1"/>
      <charset val="128"/>
    </font>
    <font>
      <b/>
      <sz val="10"/>
      <name val="ＭＳ Ｐ明朝"/>
      <family val="1"/>
      <charset val="128"/>
    </font>
    <font>
      <sz val="10"/>
      <color rgb="FF000000"/>
      <name val="ＭＳ Ｐ明朝"/>
      <family val="1"/>
      <charset val="128"/>
    </font>
    <font>
      <sz val="10"/>
      <name val="ＭＳ 明朝"/>
      <family val="1"/>
      <charset val="128"/>
    </font>
    <font>
      <sz val="10"/>
      <name val="ＭＳ 明朝"/>
      <family val="2"/>
      <charset val="128"/>
    </font>
    <font>
      <sz val="14"/>
      <name val="ＭＳ 明朝"/>
      <family val="1"/>
      <charset val="128"/>
    </font>
    <font>
      <sz val="14"/>
      <name val="Meiryo UI"/>
      <family val="3"/>
      <charset val="128"/>
    </font>
    <font>
      <sz val="9"/>
      <name val="ＭＳ 明朝"/>
      <family val="1"/>
      <charset val="128"/>
    </font>
    <font>
      <sz val="16"/>
      <name val="ＭＳ Ｐ明朝"/>
      <family val="1"/>
      <charset val="128"/>
    </font>
    <font>
      <sz val="10"/>
      <color rgb="FFFF0000"/>
      <name val="ＭＳ Ｐゴシック"/>
      <family val="3"/>
      <charset val="128"/>
    </font>
    <font>
      <vertAlign val="superscript"/>
      <sz val="10"/>
      <name val="ＭＳ Ｐゴシック"/>
      <family val="3"/>
      <charset val="128"/>
    </font>
    <font>
      <sz val="11"/>
      <name val="ＭＳ ゴシック"/>
      <family val="3"/>
      <charset val="128"/>
    </font>
    <font>
      <sz val="6"/>
      <name val="ＭＳ Ｐゴシック"/>
      <family val="2"/>
      <charset val="128"/>
      <scheme val="minor"/>
    </font>
    <font>
      <sz val="11"/>
      <name val="ＭＳ 明朝"/>
      <family val="1"/>
      <charset val="128"/>
    </font>
    <font>
      <sz val="11"/>
      <color theme="1"/>
      <name val="ＭＳ 明朝"/>
      <family val="1"/>
      <charset val="128"/>
    </font>
    <font>
      <sz val="12"/>
      <name val="ＭＳ 明朝"/>
      <family val="1"/>
      <charset val="128"/>
    </font>
    <font>
      <sz val="11"/>
      <color theme="0"/>
      <name val="ＭＳ 明朝"/>
      <family val="1"/>
      <charset val="128"/>
    </font>
    <font>
      <sz val="11"/>
      <color rgb="FFFF0000"/>
      <name val="ＭＳ 明朝"/>
      <family val="1"/>
      <charset val="128"/>
    </font>
    <font>
      <sz val="11"/>
      <color theme="1"/>
      <name val="ＭＳ 明朝"/>
      <family val="2"/>
      <charset val="128"/>
    </font>
    <font>
      <b/>
      <sz val="10"/>
      <color theme="1"/>
      <name val="ＭＳ 明朝"/>
      <family val="1"/>
      <charset val="128"/>
    </font>
    <font>
      <b/>
      <sz val="10"/>
      <color theme="1"/>
      <name val="ＭＳ Ｐ明朝"/>
      <family val="1"/>
      <charset val="128"/>
    </font>
    <font>
      <sz val="10"/>
      <color theme="1"/>
      <name val="ＭＳ 明朝"/>
      <family val="1"/>
      <charset val="128"/>
    </font>
    <font>
      <b/>
      <sz val="11"/>
      <name val="ＭＳ 明朝"/>
      <family val="1"/>
      <charset val="128"/>
    </font>
    <font>
      <sz val="14"/>
      <color theme="1"/>
      <name val="ＭＳ 明朝"/>
      <family val="2"/>
      <charset val="128"/>
    </font>
    <font>
      <sz val="14"/>
      <color theme="1"/>
      <name val="ＭＳ 明朝"/>
      <family val="1"/>
      <charset val="128"/>
    </font>
    <font>
      <sz val="10"/>
      <color rgb="FFFF0000"/>
      <name val="ＭＳ 明朝"/>
      <family val="2"/>
      <charset val="128"/>
    </font>
    <font>
      <sz val="10"/>
      <color rgb="FFFF0000"/>
      <name val="ＭＳ 明朝"/>
      <family val="1"/>
      <charset val="128"/>
    </font>
    <font>
      <sz val="10"/>
      <color rgb="FF0000FF"/>
      <name val="ＭＳ Ｐ明朝"/>
      <family val="1"/>
      <charset val="128"/>
    </font>
    <font>
      <b/>
      <sz val="10"/>
      <name val="ＭＳ 明朝"/>
      <family val="1"/>
      <charset val="128"/>
    </font>
    <font>
      <sz val="10"/>
      <color rgb="FF0000FF"/>
      <name val="ＭＳ 明朝"/>
      <family val="2"/>
      <charset val="128"/>
    </font>
    <font>
      <sz val="10"/>
      <color indexed="10"/>
      <name val="ＭＳ Ｐゴシック"/>
      <family val="3"/>
      <charset val="128"/>
    </font>
    <font>
      <sz val="11"/>
      <color theme="1"/>
      <name val="ＭＳ Ｐ明朝"/>
      <family val="1"/>
      <charset val="128"/>
    </font>
    <font>
      <b/>
      <sz val="11"/>
      <color rgb="FFFF0000"/>
      <name val="ＭＳ Ｐゴシック"/>
      <family val="3"/>
      <charset val="128"/>
    </font>
    <font>
      <sz val="10"/>
      <color rgb="FFFF0000"/>
      <name val="ＭＳ Ｐ明朝"/>
      <family val="1"/>
      <charset val="128"/>
    </font>
    <font>
      <strike/>
      <sz val="10"/>
      <name val="ＭＳ Ｐ明朝"/>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3" tint="0.79998168889431442"/>
        <bgColor indexed="64"/>
      </patternFill>
    </fill>
  </fills>
  <borders count="1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style="dotted">
        <color auto="1"/>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thin">
        <color auto="1"/>
      </top>
      <bottom style="medium">
        <color auto="1"/>
      </bottom>
      <diagonal/>
    </border>
    <border>
      <left/>
      <right/>
      <top style="thin">
        <color auto="1"/>
      </top>
      <bottom style="hair">
        <color auto="1"/>
      </bottom>
      <diagonal/>
    </border>
    <border>
      <left/>
      <right style="thin">
        <color auto="1"/>
      </right>
      <top/>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style="double">
        <color indexed="64"/>
      </top>
      <bottom/>
      <diagonal/>
    </border>
    <border>
      <left/>
      <right/>
      <top/>
      <bottom style="double">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style="medium">
        <color auto="1"/>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indexed="64"/>
      </top>
      <bottom style="medium">
        <color indexed="64"/>
      </bottom>
      <diagonal/>
    </border>
    <border>
      <left style="thin">
        <color auto="1"/>
      </left>
      <right/>
      <top style="hair">
        <color auto="1"/>
      </top>
      <bottom style="hair">
        <color auto="1"/>
      </bottom>
      <diagonal/>
    </border>
    <border>
      <left/>
      <right style="medium">
        <color indexed="64"/>
      </right>
      <top style="double">
        <color indexed="64"/>
      </top>
      <bottom/>
      <diagonal/>
    </border>
    <border>
      <left/>
      <right style="thin">
        <color indexed="64"/>
      </right>
      <top style="double">
        <color indexed="64"/>
      </top>
      <bottom style="thin">
        <color indexed="64"/>
      </bottom>
      <diagonal/>
    </border>
    <border>
      <left/>
      <right style="medium">
        <color indexed="64"/>
      </right>
      <top style="thin">
        <color indexed="64"/>
      </top>
      <bottom/>
      <diagonal/>
    </border>
    <border>
      <left/>
      <right style="medium">
        <color indexed="64"/>
      </right>
      <top style="hair">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thin">
        <color auto="1"/>
      </top>
      <bottom style="thin">
        <color auto="1"/>
      </bottom>
      <diagonal/>
    </border>
    <border>
      <left style="hair">
        <color indexed="64"/>
      </left>
      <right/>
      <top style="thin">
        <color indexed="64"/>
      </top>
      <bottom style="hair">
        <color indexed="64"/>
      </bottom>
      <diagonal/>
    </border>
    <border>
      <left/>
      <right style="hair">
        <color auto="1"/>
      </right>
      <top style="thin">
        <color auto="1"/>
      </top>
      <bottom style="hair">
        <color auto="1"/>
      </bottom>
      <diagonal/>
    </border>
    <border>
      <left/>
      <right/>
      <top style="hair">
        <color auto="1"/>
      </top>
      <bottom style="hair">
        <color auto="1"/>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thin">
        <color auto="1"/>
      </left>
      <right style="thin">
        <color auto="1"/>
      </right>
      <top style="thin">
        <color auto="1"/>
      </top>
      <bottom style="double">
        <color auto="1"/>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auto="1"/>
      </left>
      <right/>
      <top style="double">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auto="1"/>
      </left>
      <right/>
      <top/>
      <bottom style="double">
        <color auto="1"/>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thin">
        <color auto="1"/>
      </left>
      <right style="dotted">
        <color auto="1"/>
      </right>
      <top style="double">
        <color auto="1"/>
      </top>
      <bottom style="double">
        <color auto="1"/>
      </bottom>
      <diagonal/>
    </border>
    <border>
      <left style="dotted">
        <color auto="1"/>
      </left>
      <right style="dotted">
        <color auto="1"/>
      </right>
      <top style="double">
        <color auto="1"/>
      </top>
      <bottom style="double">
        <color auto="1"/>
      </bottom>
      <diagonal/>
    </border>
    <border>
      <left style="thin">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thin">
        <color auto="1"/>
      </left>
      <right style="dotted">
        <color auto="1"/>
      </right>
      <top style="double">
        <color indexed="64"/>
      </top>
      <bottom style="thin">
        <color indexed="64"/>
      </bottom>
      <diagonal/>
    </border>
    <border>
      <left style="dotted">
        <color auto="1"/>
      </left>
      <right style="dotted">
        <color auto="1"/>
      </right>
      <top style="double">
        <color indexed="64"/>
      </top>
      <bottom style="thin">
        <color indexed="64"/>
      </bottom>
      <diagonal/>
    </border>
    <border>
      <left style="dotted">
        <color auto="1"/>
      </left>
      <right/>
      <top style="thin">
        <color auto="1"/>
      </top>
      <bottom style="double">
        <color auto="1"/>
      </bottom>
      <diagonal/>
    </border>
    <border>
      <left style="dotted">
        <color auto="1"/>
      </left>
      <right/>
      <top/>
      <bottom style="thin">
        <color auto="1"/>
      </bottom>
      <diagonal/>
    </border>
    <border>
      <left style="dotted">
        <color auto="1"/>
      </left>
      <right/>
      <top style="thin">
        <color auto="1"/>
      </top>
      <bottom/>
      <diagonal/>
    </border>
    <border>
      <left style="dotted">
        <color auto="1"/>
      </left>
      <right/>
      <top style="double">
        <color auto="1"/>
      </top>
      <bottom style="double">
        <color auto="1"/>
      </bottom>
      <diagonal/>
    </border>
    <border>
      <left style="dotted">
        <color auto="1"/>
      </left>
      <right/>
      <top style="double">
        <color indexed="64"/>
      </top>
      <bottom style="thin">
        <color indexed="64"/>
      </bottom>
      <diagonal/>
    </border>
    <border>
      <left style="thin">
        <color indexed="64"/>
      </left>
      <right style="medium">
        <color auto="1"/>
      </right>
      <top/>
      <bottom style="double">
        <color indexed="64"/>
      </bottom>
      <diagonal/>
    </border>
    <border>
      <left style="thin">
        <color indexed="64"/>
      </left>
      <right style="medium">
        <color auto="1"/>
      </right>
      <top style="double">
        <color indexed="64"/>
      </top>
      <bottom style="thin">
        <color indexed="64"/>
      </bottom>
      <diagonal/>
    </border>
    <border>
      <left style="thin">
        <color indexed="64"/>
      </left>
      <right style="medium">
        <color auto="1"/>
      </right>
      <top style="thin">
        <color auto="1"/>
      </top>
      <bottom style="thin">
        <color auto="1"/>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indexed="64"/>
      </bottom>
      <diagonal/>
    </border>
    <border>
      <left style="hair">
        <color auto="1"/>
      </left>
      <right/>
      <top style="thin">
        <color auto="1"/>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auto="1"/>
      </left>
      <right style="hair">
        <color auto="1"/>
      </right>
      <top style="double">
        <color indexed="64"/>
      </top>
      <bottom style="thin">
        <color indexed="64"/>
      </bottom>
      <diagonal/>
    </border>
    <border>
      <left style="hair">
        <color auto="1"/>
      </left>
      <right style="hair">
        <color auto="1"/>
      </right>
      <top style="double">
        <color indexed="64"/>
      </top>
      <bottom style="thin">
        <color indexed="64"/>
      </bottom>
      <diagonal/>
    </border>
    <border>
      <left style="hair">
        <color auto="1"/>
      </left>
      <right/>
      <top style="double">
        <color indexed="64"/>
      </top>
      <bottom style="thin">
        <color indexed="64"/>
      </bottom>
      <diagonal/>
    </border>
    <border>
      <left style="hair">
        <color auto="1"/>
      </left>
      <right style="double">
        <color indexed="64"/>
      </right>
      <top style="double">
        <color indexed="64"/>
      </top>
      <bottom style="thin">
        <color indexed="64"/>
      </bottom>
      <diagonal/>
    </border>
    <border>
      <left style="thin">
        <color auto="1"/>
      </left>
      <right style="hair">
        <color auto="1"/>
      </right>
      <top/>
      <bottom style="thin">
        <color auto="1"/>
      </bottom>
      <diagonal/>
    </border>
    <border>
      <left style="hair">
        <color auto="1"/>
      </left>
      <right style="hair">
        <color auto="1"/>
      </right>
      <top style="thin">
        <color auto="1"/>
      </top>
      <bottom style="thin">
        <color auto="1"/>
      </bottom>
      <diagonal/>
    </border>
    <border>
      <left style="hair">
        <color auto="1"/>
      </left>
      <right/>
      <top/>
      <bottom style="thin">
        <color auto="1"/>
      </bottom>
      <diagonal/>
    </border>
    <border>
      <left style="hair">
        <color auto="1"/>
      </left>
      <right style="hair">
        <color auto="1"/>
      </right>
      <top/>
      <bottom style="thin">
        <color auto="1"/>
      </bottom>
      <diagonal/>
    </border>
    <border>
      <left style="hair">
        <color auto="1"/>
      </left>
      <right style="double">
        <color indexed="64"/>
      </right>
      <top style="thin">
        <color indexed="64"/>
      </top>
      <bottom style="thin">
        <color indexed="64"/>
      </bottom>
      <diagonal/>
    </border>
    <border>
      <left style="double">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double">
        <color auto="1"/>
      </left>
      <right style="thin">
        <color auto="1"/>
      </right>
      <top style="thin">
        <color auto="1"/>
      </top>
      <bottom style="thin">
        <color auto="1"/>
      </bottom>
      <diagonal/>
    </border>
  </borders>
  <cellStyleXfs count="31">
    <xf numFmtId="0" fontId="0" fillId="0" borderId="0">
      <alignment vertical="center"/>
    </xf>
    <xf numFmtId="38" fontId="14" fillId="0" borderId="0" applyFont="0" applyFill="0" applyBorder="0" applyAlignment="0" applyProtection="0">
      <alignment vertical="center"/>
    </xf>
    <xf numFmtId="0" fontId="8" fillId="0" borderId="0">
      <alignment vertical="center"/>
    </xf>
    <xf numFmtId="0" fontId="17" fillId="0" borderId="0">
      <alignment vertical="center"/>
    </xf>
    <xf numFmtId="0" fontId="19" fillId="0" borderId="0"/>
    <xf numFmtId="0" fontId="20" fillId="0" borderId="0"/>
    <xf numFmtId="0" fontId="17" fillId="0" borderId="0"/>
    <xf numFmtId="38" fontId="17" fillId="0" borderId="0" applyFont="0" applyFill="0" applyBorder="0" applyAlignment="0" applyProtection="0"/>
    <xf numFmtId="38" fontId="7" fillId="0" borderId="0" applyFont="0" applyFill="0" applyBorder="0" applyAlignment="0" applyProtection="0">
      <alignment vertical="center"/>
    </xf>
    <xf numFmtId="9" fontId="17" fillId="0" borderId="0" applyFont="0" applyFill="0" applyBorder="0" applyAlignment="0" applyProtection="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6" fillId="0" borderId="0">
      <alignment vertical="center"/>
    </xf>
    <xf numFmtId="0" fontId="22" fillId="0" borderId="0">
      <alignment vertical="center"/>
    </xf>
    <xf numFmtId="0" fontId="5" fillId="0" borderId="0">
      <alignment vertical="center"/>
    </xf>
    <xf numFmtId="0" fontId="25" fillId="0" borderId="0">
      <alignment vertical="center"/>
    </xf>
    <xf numFmtId="38" fontId="2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4" fillId="0" borderId="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7" fillId="0" borderId="0">
      <alignment vertical="center"/>
    </xf>
    <xf numFmtId="0" fontId="17" fillId="0" borderId="0"/>
    <xf numFmtId="0" fontId="17" fillId="0" borderId="0"/>
    <xf numFmtId="0" fontId="1" fillId="0" borderId="0">
      <alignment vertical="center"/>
    </xf>
    <xf numFmtId="9" fontId="14" fillId="0" borderId="0" applyFont="0" applyFill="0" applyBorder="0" applyAlignment="0" applyProtection="0">
      <alignment vertical="center"/>
    </xf>
  </cellStyleXfs>
  <cellXfs count="668">
    <xf numFmtId="0" fontId="0" fillId="0" borderId="0" xfId="0">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3" fillId="0" borderId="0" xfId="6" applyFont="1"/>
    <xf numFmtId="0" fontId="18" fillId="0" borderId="0" xfId="6" applyFont="1" applyAlignment="1">
      <alignment horizontal="right"/>
    </xf>
    <xf numFmtId="0" fontId="13" fillId="0" borderId="0" xfId="6" applyFont="1" applyAlignment="1">
      <alignment horizontal="right"/>
    </xf>
    <xf numFmtId="0" fontId="23" fillId="0" borderId="36" xfId="6" applyFont="1" applyBorder="1" applyAlignment="1">
      <alignment horizontal="right"/>
    </xf>
    <xf numFmtId="0" fontId="23" fillId="0" borderId="50" xfId="6" applyFont="1" applyBorder="1" applyAlignment="1">
      <alignment horizontal="left"/>
    </xf>
    <xf numFmtId="0" fontId="23" fillId="0" borderId="13" xfId="6" applyFont="1" applyBorder="1" applyAlignment="1">
      <alignment horizontal="left"/>
    </xf>
    <xf numFmtId="0" fontId="23" fillId="0" borderId="35" xfId="6" applyFont="1" applyBorder="1"/>
    <xf numFmtId="0" fontId="23" fillId="0" borderId="55" xfId="6" applyFont="1" applyBorder="1"/>
    <xf numFmtId="0" fontId="23" fillId="0" borderId="50" xfId="6" applyFont="1" applyBorder="1"/>
    <xf numFmtId="0" fontId="23" fillId="0" borderId="54" xfId="6" applyFont="1" applyBorder="1"/>
    <xf numFmtId="0" fontId="23" fillId="0" borderId="53" xfId="6" applyFont="1" applyBorder="1"/>
    <xf numFmtId="0" fontId="23" fillId="0" borderId="11" xfId="6" applyFont="1" applyBorder="1"/>
    <xf numFmtId="0" fontId="23" fillId="0" borderId="38" xfId="6" applyFont="1" applyBorder="1"/>
    <xf numFmtId="0" fontId="23" fillId="0" borderId="1" xfId="6" applyFont="1" applyBorder="1"/>
    <xf numFmtId="0" fontId="13" fillId="0" borderId="0" xfId="0" applyFont="1" applyAlignment="1">
      <alignment horizontal="right" vertical="center"/>
    </xf>
    <xf numFmtId="0" fontId="10" fillId="0" borderId="13" xfId="0" applyFont="1" applyBorder="1">
      <alignment vertical="center"/>
    </xf>
    <xf numFmtId="0" fontId="21" fillId="0" borderId="1" xfId="0" applyFont="1" applyBorder="1" applyAlignment="1">
      <alignment horizontal="center" vertical="center"/>
    </xf>
    <xf numFmtId="0" fontId="21" fillId="0" borderId="1" xfId="0" applyFont="1" applyBorder="1">
      <alignment vertical="center"/>
    </xf>
    <xf numFmtId="0" fontId="26" fillId="0" borderId="0" xfId="0" applyFont="1" applyAlignment="1">
      <alignment horizontal="centerContinuous" vertical="center"/>
    </xf>
    <xf numFmtId="0" fontId="13" fillId="0" borderId="0" xfId="0" applyFont="1" applyAlignment="1">
      <alignment horizontal="centerContinuous" vertical="center"/>
    </xf>
    <xf numFmtId="0" fontId="27" fillId="0" borderId="0" xfId="0" applyFont="1">
      <alignment vertical="center"/>
    </xf>
    <xf numFmtId="0" fontId="13" fillId="0" borderId="2" xfId="0" applyFont="1" applyBorder="1">
      <alignment vertical="center"/>
    </xf>
    <xf numFmtId="0" fontId="13"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3" fillId="0" borderId="11" xfId="0" applyFont="1" applyBorder="1">
      <alignment vertical="center"/>
    </xf>
    <xf numFmtId="0" fontId="13" fillId="2" borderId="11" xfId="0" applyFont="1" applyFill="1" applyBorder="1" applyAlignment="1">
      <alignment horizontal="centerContinuous" vertical="center"/>
    </xf>
    <xf numFmtId="0" fontId="10" fillId="0" borderId="0" xfId="0" applyFont="1" applyAlignment="1">
      <alignment horizontal="center" vertical="center"/>
    </xf>
    <xf numFmtId="0" fontId="10" fillId="0" borderId="0" xfId="0" applyFont="1" applyAlignment="1">
      <alignment horizontal="left" vertical="center"/>
    </xf>
    <xf numFmtId="38" fontId="10" fillId="2" borderId="1" xfId="1" applyFont="1" applyFill="1" applyBorder="1">
      <alignment vertical="center"/>
    </xf>
    <xf numFmtId="0" fontId="28" fillId="2" borderId="4" xfId="0" applyFont="1" applyFill="1" applyBorder="1" applyAlignment="1">
      <alignment horizontal="center" vertical="center" shrinkToFit="1"/>
    </xf>
    <xf numFmtId="0" fontId="28" fillId="2" borderId="6" xfId="0" applyFont="1" applyFill="1" applyBorder="1" applyAlignment="1">
      <alignment horizontal="center" vertical="center" wrapText="1" shrinkToFit="1"/>
    </xf>
    <xf numFmtId="0" fontId="13" fillId="2" borderId="2" xfId="0" applyFont="1" applyFill="1" applyBorder="1" applyAlignment="1">
      <alignment horizontal="centerContinuous" vertical="center"/>
    </xf>
    <xf numFmtId="176" fontId="13" fillId="0" borderId="0" xfId="0" applyNumberFormat="1" applyFont="1">
      <alignment vertical="center"/>
    </xf>
    <xf numFmtId="0" fontId="13" fillId="0" borderId="0" xfId="0" applyFont="1" applyAlignment="1">
      <alignment horizontal="center" vertical="center"/>
    </xf>
    <xf numFmtId="0" fontId="11" fillId="0" borderId="0" xfId="0" applyFont="1">
      <alignment vertical="center"/>
    </xf>
    <xf numFmtId="0" fontId="23" fillId="0" borderId="0" xfId="6" applyFont="1"/>
    <xf numFmtId="0" fontId="13" fillId="0" borderId="0" xfId="6" applyFont="1" applyAlignment="1">
      <alignment horizontal="center"/>
    </xf>
    <xf numFmtId="0" fontId="23" fillId="0" borderId="39" xfId="6" applyFont="1" applyBorder="1"/>
    <xf numFmtId="0" fontId="23" fillId="0" borderId="37" xfId="6" applyFont="1" applyBorder="1"/>
    <xf numFmtId="0" fontId="24" fillId="0" borderId="41" xfId="6" applyFont="1" applyBorder="1" applyAlignment="1">
      <alignment horizontal="center"/>
    </xf>
    <xf numFmtId="0" fontId="24" fillId="0" borderId="40" xfId="6" applyFont="1" applyBorder="1" applyAlignment="1">
      <alignment horizontal="center"/>
    </xf>
    <xf numFmtId="0" fontId="23" fillId="0" borderId="36" xfId="6" applyFont="1" applyBorder="1" applyAlignment="1">
      <alignment horizontal="center"/>
    </xf>
    <xf numFmtId="0" fontId="23" fillId="0" borderId="44" xfId="6" applyFont="1" applyBorder="1"/>
    <xf numFmtId="0" fontId="23" fillId="0" borderId="45" xfId="6" applyFont="1" applyBorder="1"/>
    <xf numFmtId="0" fontId="23" fillId="0" borderId="30" xfId="6" applyFont="1" applyBorder="1"/>
    <xf numFmtId="0" fontId="23" fillId="0" borderId="32" xfId="6" applyFont="1" applyBorder="1"/>
    <xf numFmtId="0" fontId="23" fillId="0" borderId="35" xfId="6" applyFont="1" applyBorder="1" applyAlignment="1">
      <alignment horizontal="center" vertical="center"/>
    </xf>
    <xf numFmtId="0" fontId="23" fillId="0" borderId="50" xfId="6" applyFont="1" applyBorder="1" applyAlignment="1">
      <alignment horizontal="center" vertical="center"/>
    </xf>
    <xf numFmtId="0" fontId="23" fillId="0" borderId="14" xfId="6" applyFont="1" applyBorder="1"/>
    <xf numFmtId="0" fontId="23" fillId="0" borderId="0" xfId="6" applyFont="1" applyAlignment="1">
      <alignment horizontal="center" vertical="center"/>
    </xf>
    <xf numFmtId="0" fontId="23" fillId="0" borderId="0" xfId="6" applyFont="1" applyAlignment="1">
      <alignment vertical="center"/>
    </xf>
    <xf numFmtId="0" fontId="24" fillId="0" borderId="42" xfId="6" applyFont="1" applyBorder="1" applyAlignment="1">
      <alignment horizontal="center"/>
    </xf>
    <xf numFmtId="0" fontId="23" fillId="0" borderId="31" xfId="6" applyFont="1" applyBorder="1"/>
    <xf numFmtId="0" fontId="10" fillId="0" borderId="0" xfId="0" applyFont="1" applyAlignment="1">
      <alignment horizontal="right" vertical="center"/>
    </xf>
    <xf numFmtId="0" fontId="10" fillId="0" borderId="1" xfId="23" applyFont="1" applyBorder="1" applyAlignment="1">
      <alignment horizontal="center" vertical="center"/>
    </xf>
    <xf numFmtId="0" fontId="10" fillId="0" borderId="1" xfId="23" applyFont="1" applyBorder="1" applyAlignment="1">
      <alignment horizontal="left" vertical="center" shrinkToFit="1"/>
    </xf>
    <xf numFmtId="0" fontId="10" fillId="2" borderId="2" xfId="23" applyFont="1" applyFill="1" applyBorder="1" applyAlignment="1">
      <alignment horizontal="centerContinuous" vertical="center"/>
    </xf>
    <xf numFmtId="0" fontId="10" fillId="2" borderId="3" xfId="23" applyFont="1" applyFill="1" applyBorder="1" applyAlignment="1">
      <alignment horizontal="centerContinuous" vertical="center" shrinkToFit="1"/>
    </xf>
    <xf numFmtId="0" fontId="23" fillId="0" borderId="46" xfId="6" applyFont="1" applyBorder="1" applyAlignment="1">
      <alignment horizontal="left" vertical="center"/>
    </xf>
    <xf numFmtId="0" fontId="23" fillId="0" borderId="60" xfId="6" applyFont="1" applyBorder="1"/>
    <xf numFmtId="0" fontId="23" fillId="0" borderId="7" xfId="6" applyFont="1" applyBorder="1"/>
    <xf numFmtId="0" fontId="23" fillId="0" borderId="62" xfId="6" applyFont="1" applyBorder="1"/>
    <xf numFmtId="0" fontId="23" fillId="0" borderId="5" xfId="6" applyFont="1" applyBorder="1"/>
    <xf numFmtId="0" fontId="23" fillId="0" borderId="34" xfId="6" applyFont="1" applyBorder="1" applyAlignment="1">
      <alignment shrinkToFit="1"/>
    </xf>
    <xf numFmtId="0" fontId="23" fillId="0" borderId="6" xfId="6" applyFont="1" applyBorder="1"/>
    <xf numFmtId="0" fontId="23" fillId="0" borderId="35" xfId="6" applyFont="1" applyBorder="1" applyAlignment="1">
      <alignment horizontal="left" vertical="center"/>
    </xf>
    <xf numFmtId="0" fontId="23" fillId="0" borderId="53" xfId="6" applyFont="1" applyBorder="1" applyAlignment="1">
      <alignment vertical="center"/>
    </xf>
    <xf numFmtId="0" fontId="23" fillId="0" borderId="56" xfId="6" applyFont="1" applyBorder="1" applyAlignment="1">
      <alignment vertical="center"/>
    </xf>
    <xf numFmtId="0" fontId="23" fillId="0" borderId="57" xfId="6" applyFont="1" applyBorder="1"/>
    <xf numFmtId="0" fontId="23" fillId="0" borderId="58" xfId="6" applyFont="1" applyBorder="1"/>
    <xf numFmtId="0" fontId="23" fillId="0" borderId="21" xfId="6" applyFont="1" applyBorder="1"/>
    <xf numFmtId="0" fontId="23" fillId="0" borderId="49" xfId="6" applyFont="1" applyBorder="1"/>
    <xf numFmtId="0" fontId="23" fillId="0" borderId="59" xfId="6" applyFont="1" applyBorder="1"/>
    <xf numFmtId="0" fontId="23" fillId="0" borderId="52" xfId="6" applyFont="1" applyBorder="1"/>
    <xf numFmtId="0" fontId="23" fillId="0" borderId="19" xfId="6" applyFont="1" applyBorder="1"/>
    <xf numFmtId="0" fontId="23" fillId="0" borderId="63" xfId="6" applyFont="1" applyBorder="1"/>
    <xf numFmtId="0" fontId="23" fillId="0" borderId="56" xfId="6" applyFont="1" applyBorder="1"/>
    <xf numFmtId="0" fontId="13" fillId="0" borderId="1" xfId="23" applyFont="1" applyBorder="1" applyAlignment="1">
      <alignment horizontal="left" vertical="center" shrinkToFit="1"/>
    </xf>
    <xf numFmtId="0" fontId="13" fillId="0" borderId="1" xfId="0" applyFont="1" applyBorder="1" applyAlignment="1">
      <alignment horizontal="center" vertical="center"/>
    </xf>
    <xf numFmtId="0" fontId="29" fillId="0" borderId="0" xfId="0" applyFont="1" applyAlignment="1"/>
    <xf numFmtId="38" fontId="29" fillId="0" borderId="0" xfId="1" applyFont="1" applyFill="1" applyBorder="1" applyAlignment="1"/>
    <xf numFmtId="0" fontId="32" fillId="0" borderId="13" xfId="0" applyFont="1" applyBorder="1" applyAlignment="1">
      <alignment horizontal="center" vertical="center"/>
    </xf>
    <xf numFmtId="0" fontId="29" fillId="0" borderId="0" xfId="0" applyFont="1" applyAlignment="1">
      <alignment horizontal="center" vertical="center"/>
    </xf>
    <xf numFmtId="38" fontId="29" fillId="0" borderId="0" xfId="1" applyFont="1" applyFill="1" applyBorder="1" applyAlignment="1">
      <alignment horizontal="center" vertical="center"/>
    </xf>
    <xf numFmtId="0" fontId="29" fillId="0" borderId="0" xfId="0" applyFont="1">
      <alignment vertical="center"/>
    </xf>
    <xf numFmtId="0" fontId="13" fillId="0" borderId="16" xfId="0" applyFont="1" applyBorder="1" applyAlignment="1">
      <alignment horizontal="center" vertical="center" wrapText="1" shrinkToFit="1"/>
    </xf>
    <xf numFmtId="177" fontId="13" fillId="0" borderId="21" xfId="0" applyNumberFormat="1" applyFont="1" applyBorder="1" applyAlignment="1">
      <alignment horizontal="right" vertical="center"/>
    </xf>
    <xf numFmtId="177" fontId="13" fillId="0" borderId="25" xfId="0" applyNumberFormat="1" applyFont="1" applyBorder="1" applyAlignment="1">
      <alignment horizontal="right" vertical="center"/>
    </xf>
    <xf numFmtId="177" fontId="13" fillId="0" borderId="67" xfId="0" applyNumberFormat="1" applyFont="1" applyBorder="1" applyAlignment="1">
      <alignment horizontal="right" vertical="center"/>
    </xf>
    <xf numFmtId="177" fontId="13" fillId="0" borderId="68" xfId="0" applyNumberFormat="1" applyFont="1" applyBorder="1" applyAlignment="1">
      <alignment horizontal="right" vertical="center"/>
    </xf>
    <xf numFmtId="177" fontId="13" fillId="0" borderId="16" xfId="1" applyNumberFormat="1" applyFont="1" applyFill="1" applyBorder="1" applyAlignment="1">
      <alignment horizontal="left" vertical="center" wrapText="1"/>
    </xf>
    <xf numFmtId="0" fontId="13" fillId="0" borderId="17" xfId="0" applyFont="1" applyBorder="1" applyAlignment="1">
      <alignment horizontal="center" vertical="center" shrinkToFit="1"/>
    </xf>
    <xf numFmtId="177" fontId="13" fillId="0" borderId="59" xfId="0" applyNumberFormat="1" applyFont="1" applyBorder="1" applyAlignment="1">
      <alignment horizontal="right" vertical="center"/>
    </xf>
    <xf numFmtId="177" fontId="13" fillId="0" borderId="69" xfId="0" applyNumberFormat="1" applyFont="1" applyBorder="1" applyAlignment="1">
      <alignment horizontal="right" vertical="center"/>
    </xf>
    <xf numFmtId="177" fontId="13" fillId="0" borderId="65" xfId="0" applyNumberFormat="1" applyFont="1" applyBorder="1" applyAlignment="1">
      <alignment horizontal="right" vertical="center"/>
    </xf>
    <xf numFmtId="177" fontId="13" fillId="0" borderId="64" xfId="0" applyNumberFormat="1" applyFont="1" applyBorder="1" applyAlignment="1">
      <alignment horizontal="right" vertical="center"/>
    </xf>
    <xf numFmtId="177" fontId="13" fillId="0" borderId="17" xfId="1" applyNumberFormat="1" applyFont="1" applyFill="1" applyBorder="1" applyAlignment="1">
      <alignment horizontal="left" vertical="center" wrapText="1"/>
    </xf>
    <xf numFmtId="0" fontId="13" fillId="0" borderId="17" xfId="0" applyFont="1" applyBorder="1" applyAlignment="1">
      <alignment horizontal="center" vertical="center" wrapText="1" shrinkToFit="1"/>
    </xf>
    <xf numFmtId="177" fontId="13" fillId="0" borderId="17" xfId="1" applyNumberFormat="1" applyFont="1" applyFill="1" applyBorder="1" applyAlignment="1">
      <alignment horizontal="left" vertical="center"/>
    </xf>
    <xf numFmtId="0" fontId="33" fillId="0" borderId="0" xfId="0" applyFont="1" applyAlignment="1">
      <alignment horizontal="center" vertical="center"/>
    </xf>
    <xf numFmtId="38" fontId="29" fillId="0" borderId="0" xfId="1" applyFont="1" applyFill="1" applyBorder="1" applyAlignment="1">
      <alignment vertical="center"/>
    </xf>
    <xf numFmtId="0" fontId="13" fillId="0" borderId="0" xfId="0" applyFont="1" applyAlignment="1"/>
    <xf numFmtId="38" fontId="13" fillId="0" borderId="0" xfId="1" applyFont="1" applyFill="1" applyBorder="1" applyAlignment="1">
      <alignment vertical="center"/>
    </xf>
    <xf numFmtId="38" fontId="13" fillId="0" borderId="0" xfId="1" applyFont="1" applyFill="1" applyBorder="1" applyAlignment="1"/>
    <xf numFmtId="0" fontId="33" fillId="0" borderId="0" xfId="0" applyFont="1" applyAlignment="1">
      <alignment horizontal="center"/>
    </xf>
    <xf numFmtId="0" fontId="29" fillId="0" borderId="0" xfId="0" applyFont="1" applyAlignment="1">
      <alignment horizontal="center"/>
    </xf>
    <xf numFmtId="0" fontId="17" fillId="0" borderId="0" xfId="6" applyAlignment="1">
      <alignment horizontal="center" vertical="center"/>
    </xf>
    <xf numFmtId="0" fontId="17" fillId="0" borderId="0" xfId="6" applyAlignment="1">
      <alignment vertical="center"/>
    </xf>
    <xf numFmtId="0" fontId="19" fillId="0" borderId="0" xfId="6" applyFont="1" applyAlignment="1">
      <alignment horizontal="center" vertical="center"/>
    </xf>
    <xf numFmtId="0" fontId="19" fillId="0" borderId="1" xfId="6" applyFont="1" applyBorder="1" applyAlignment="1">
      <alignment horizontal="center" vertical="center"/>
    </xf>
    <xf numFmtId="0" fontId="19" fillId="0" borderId="1" xfId="6" applyFont="1" applyBorder="1" applyAlignment="1">
      <alignment horizontal="center" vertical="center" shrinkToFit="1"/>
    </xf>
    <xf numFmtId="0" fontId="35" fillId="0" borderId="0" xfId="6" applyFont="1" applyAlignment="1">
      <alignment horizontal="left" vertical="center"/>
    </xf>
    <xf numFmtId="0" fontId="19" fillId="0" borderId="30" xfId="6" applyFont="1" applyBorder="1" applyAlignment="1">
      <alignment horizontal="center" vertical="center"/>
    </xf>
    <xf numFmtId="0" fontId="19" fillId="0" borderId="11" xfId="6" applyFont="1" applyBorder="1" applyAlignment="1">
      <alignment horizontal="center" vertical="center"/>
    </xf>
    <xf numFmtId="0" fontId="19" fillId="0" borderId="13" xfId="6" applyFont="1" applyBorder="1" applyAlignment="1">
      <alignment horizontal="center" vertical="center"/>
    </xf>
    <xf numFmtId="0" fontId="19" fillId="0" borderId="90" xfId="6" applyFont="1" applyBorder="1" applyAlignment="1">
      <alignment horizontal="center" vertical="center"/>
    </xf>
    <xf numFmtId="0" fontId="37" fillId="0" borderId="0" xfId="6" applyFont="1" applyAlignment="1">
      <alignment horizontal="right" vertical="center"/>
    </xf>
    <xf numFmtId="0" fontId="17" fillId="0" borderId="1" xfId="6" applyBorder="1" applyAlignment="1">
      <alignment horizontal="center" vertical="center" shrinkToFit="1"/>
    </xf>
    <xf numFmtId="0" fontId="17" fillId="0" borderId="1" xfId="6" applyBorder="1" applyAlignment="1">
      <alignment vertical="center" shrinkToFit="1"/>
    </xf>
    <xf numFmtId="0" fontId="17" fillId="0" borderId="8" xfId="6" applyBorder="1" applyAlignment="1">
      <alignment vertical="center"/>
    </xf>
    <xf numFmtId="0" fontId="19" fillId="0" borderId="5" xfId="6" applyFont="1" applyBorder="1" applyAlignment="1">
      <alignment horizontal="center" vertical="center"/>
    </xf>
    <xf numFmtId="0" fontId="19" fillId="0" borderId="88" xfId="6" applyFont="1" applyBorder="1" applyAlignment="1">
      <alignment horizontal="center" vertical="center"/>
    </xf>
    <xf numFmtId="0" fontId="19" fillId="0" borderId="9" xfId="6" applyFont="1" applyBorder="1" applyAlignment="1">
      <alignment horizontal="center" vertical="center"/>
    </xf>
    <xf numFmtId="0" fontId="19" fillId="0" borderId="3" xfId="6" applyFont="1" applyBorder="1" applyAlignment="1">
      <alignment horizontal="left" vertical="center"/>
    </xf>
    <xf numFmtId="0" fontId="19" fillId="0" borderId="15" xfId="6" applyFont="1" applyBorder="1" applyAlignment="1">
      <alignment horizontal="center" vertical="center"/>
    </xf>
    <xf numFmtId="0" fontId="19" fillId="0" borderId="93" xfId="6" quotePrefix="1" applyFont="1" applyBorder="1" applyAlignment="1">
      <alignment horizontal="center" vertical="center"/>
    </xf>
    <xf numFmtId="0" fontId="19" fillId="0" borderId="93" xfId="6" applyFont="1" applyBorder="1" applyAlignment="1">
      <alignment horizontal="center" vertical="center"/>
    </xf>
    <xf numFmtId="0" fontId="19" fillId="0" borderId="3" xfId="6" applyFont="1" applyBorder="1" applyAlignment="1">
      <alignment horizontal="center" vertical="center"/>
    </xf>
    <xf numFmtId="0" fontId="19" fillId="0" borderId="71" xfId="6" applyFont="1" applyBorder="1" applyAlignment="1">
      <alignment vertical="center"/>
    </xf>
    <xf numFmtId="0" fontId="19" fillId="0" borderId="11" xfId="6" applyFont="1" applyBorder="1" applyAlignment="1">
      <alignment vertical="center"/>
    </xf>
    <xf numFmtId="0" fontId="19" fillId="0" borderId="3" xfId="6" applyFont="1" applyBorder="1" applyAlignment="1">
      <alignment vertical="center"/>
    </xf>
    <xf numFmtId="0" fontId="19" fillId="0" borderId="2" xfId="6" applyFont="1" applyBorder="1" applyAlignment="1">
      <alignment horizontal="center" vertical="center"/>
    </xf>
    <xf numFmtId="0" fontId="19" fillId="0" borderId="79" xfId="6" applyFont="1" applyBorder="1" applyAlignment="1">
      <alignment horizontal="center" vertical="center"/>
    </xf>
    <xf numFmtId="0" fontId="17" fillId="3" borderId="1" xfId="6" applyFill="1" applyBorder="1" applyAlignment="1">
      <alignment horizontal="center" vertical="center"/>
    </xf>
    <xf numFmtId="0" fontId="19" fillId="3" borderId="1" xfId="6" applyFont="1" applyFill="1" applyBorder="1" applyAlignment="1">
      <alignment horizontal="center" vertical="center"/>
    </xf>
    <xf numFmtId="0" fontId="19" fillId="3" borderId="3" xfId="6" applyFont="1" applyFill="1" applyBorder="1" applyAlignment="1">
      <alignment horizontal="center" vertical="center"/>
    </xf>
    <xf numFmtId="0" fontId="19" fillId="3" borderId="93" xfId="6" applyFont="1" applyFill="1" applyBorder="1" applyAlignment="1">
      <alignment horizontal="center" vertical="center"/>
    </xf>
    <xf numFmtId="0" fontId="19" fillId="3" borderId="11" xfId="6" applyFont="1" applyFill="1" applyBorder="1" applyAlignment="1">
      <alignment horizontal="center" vertical="center"/>
    </xf>
    <xf numFmtId="0" fontId="19" fillId="3" borderId="71" xfId="6" applyFont="1" applyFill="1" applyBorder="1" applyAlignment="1">
      <alignment vertical="center"/>
    </xf>
    <xf numFmtId="0" fontId="19" fillId="3" borderId="11" xfId="6" applyFont="1" applyFill="1" applyBorder="1" applyAlignment="1">
      <alignment vertical="center"/>
    </xf>
    <xf numFmtId="0" fontId="19" fillId="3" borderId="3" xfId="6" applyFont="1" applyFill="1" applyBorder="1" applyAlignment="1">
      <alignment vertical="center"/>
    </xf>
    <xf numFmtId="0" fontId="10" fillId="0" borderId="1" xfId="0" applyFont="1" applyBorder="1" applyAlignment="1">
      <alignment horizontal="center" vertical="center"/>
    </xf>
    <xf numFmtId="0" fontId="13" fillId="0" borderId="0" xfId="0" applyFont="1" applyAlignment="1">
      <alignment horizontal="left" vertical="center"/>
    </xf>
    <xf numFmtId="0" fontId="13" fillId="2" borderId="4" xfId="0" applyFont="1" applyFill="1" applyBorder="1" applyAlignment="1">
      <alignment horizontal="center" vertical="center" shrinkToFit="1"/>
    </xf>
    <xf numFmtId="0" fontId="13" fillId="2" borderId="4" xfId="0" applyFont="1" applyFill="1" applyBorder="1" applyAlignment="1">
      <alignment horizontal="centerContinuous" vertical="center" shrinkToFit="1"/>
    </xf>
    <xf numFmtId="0" fontId="13" fillId="2" borderId="6" xfId="0" applyFont="1" applyFill="1" applyBorder="1" applyAlignment="1">
      <alignment horizontal="center" vertical="center" wrapText="1" shrinkToFit="1"/>
    </xf>
    <xf numFmtId="0" fontId="13" fillId="0" borderId="1" xfId="23" applyFont="1" applyBorder="1">
      <alignment vertical="center"/>
    </xf>
    <xf numFmtId="0" fontId="18" fillId="0" borderId="0" xfId="3" applyFont="1" applyAlignment="1">
      <alignment vertical="top" wrapText="1"/>
    </xf>
    <xf numFmtId="0" fontId="13" fillId="0" borderId="0" xfId="3" applyFont="1" applyAlignment="1">
      <alignment vertical="top"/>
    </xf>
    <xf numFmtId="0" fontId="16" fillId="0" borderId="0" xfId="3" applyFont="1" applyAlignment="1">
      <alignment vertical="top"/>
    </xf>
    <xf numFmtId="0" fontId="16" fillId="0" borderId="0" xfId="3" applyFont="1" applyAlignment="1">
      <alignment vertical="top" wrapText="1"/>
    </xf>
    <xf numFmtId="0" fontId="39" fillId="0" borderId="0" xfId="26" applyFont="1" applyAlignment="1"/>
    <xf numFmtId="0" fontId="40" fillId="0" borderId="0" xfId="26" applyFont="1">
      <alignment vertical="center"/>
    </xf>
    <xf numFmtId="0" fontId="41" fillId="0" borderId="0" xfId="26" applyFont="1" applyAlignment="1">
      <alignment horizontal="center" vertical="center"/>
    </xf>
    <xf numFmtId="0" fontId="39" fillId="0" borderId="0" xfId="26" applyFont="1" applyAlignment="1">
      <alignment horizontal="left"/>
    </xf>
    <xf numFmtId="0" fontId="39" fillId="0" borderId="0" xfId="26" applyFont="1" applyAlignment="1" applyProtection="1">
      <protection locked="0"/>
    </xf>
    <xf numFmtId="0" fontId="39" fillId="0" borderId="0" xfId="26" applyFont="1" applyAlignment="1">
      <alignment horizontal="center" vertical="center"/>
    </xf>
    <xf numFmtId="0" fontId="39" fillId="0" borderId="0" xfId="26" applyFont="1">
      <alignment vertical="center"/>
    </xf>
    <xf numFmtId="14" fontId="39" fillId="0" borderId="0" xfId="26" applyNumberFormat="1" applyFont="1" applyAlignment="1"/>
    <xf numFmtId="49" fontId="39" fillId="0" borderId="1" xfId="26" applyNumberFormat="1" applyFont="1" applyBorder="1" applyAlignment="1">
      <alignment horizontal="center" vertical="center"/>
    </xf>
    <xf numFmtId="0" fontId="39" fillId="0" borderId="0" xfId="26" applyFont="1" applyAlignment="1">
      <alignment vertical="center" shrinkToFit="1"/>
    </xf>
    <xf numFmtId="0" fontId="42" fillId="0" borderId="0" xfId="26" applyFont="1" applyAlignment="1"/>
    <xf numFmtId="0" fontId="39" fillId="0" borderId="0" xfId="26" applyFont="1" applyAlignment="1">
      <alignment vertical="top" wrapText="1"/>
    </xf>
    <xf numFmtId="0" fontId="39" fillId="0" borderId="0" xfId="26" applyFont="1" applyAlignment="1">
      <alignment vertical="top"/>
    </xf>
    <xf numFmtId="0" fontId="39" fillId="0" borderId="0" xfId="26" applyFont="1" applyAlignment="1">
      <alignment wrapText="1"/>
    </xf>
    <xf numFmtId="0" fontId="39" fillId="0" borderId="0" xfId="27" applyFont="1" applyAlignment="1">
      <alignment vertical="center"/>
    </xf>
    <xf numFmtId="0" fontId="39" fillId="0" borderId="0" xfId="26" applyFont="1" applyAlignment="1">
      <alignment horizontal="right"/>
    </xf>
    <xf numFmtId="0" fontId="43" fillId="0" borderId="0" xfId="26" applyFont="1" applyAlignment="1"/>
    <xf numFmtId="0" fontId="39" fillId="0" borderId="0" xfId="26" applyFont="1" applyAlignment="1">
      <alignment vertical="center" wrapText="1"/>
    </xf>
    <xf numFmtId="0" fontId="39" fillId="0" borderId="0" xfId="26" applyFont="1" applyAlignment="1">
      <alignment horizontal="left" vertical="top" wrapText="1"/>
    </xf>
    <xf numFmtId="0" fontId="29" fillId="0" borderId="0" xfId="26" applyFont="1" applyAlignment="1">
      <alignment vertical="top"/>
    </xf>
    <xf numFmtId="0" fontId="29" fillId="0" borderId="0" xfId="27" applyFont="1" applyAlignment="1">
      <alignment vertical="center"/>
    </xf>
    <xf numFmtId="0" fontId="39" fillId="0" borderId="0" xfId="27" applyFont="1" applyAlignment="1">
      <alignment horizontal="right" vertical="center"/>
    </xf>
    <xf numFmtId="0" fontId="39" fillId="0" borderId="0" xfId="27" applyFont="1" applyAlignment="1">
      <alignment horizontal="center" vertical="center"/>
    </xf>
    <xf numFmtId="0" fontId="39" fillId="0" borderId="0" xfId="27" applyFont="1" applyAlignment="1">
      <alignment vertical="center" wrapText="1"/>
    </xf>
    <xf numFmtId="0" fontId="39" fillId="0" borderId="1" xfId="27" applyFont="1" applyBorder="1" applyAlignment="1">
      <alignment horizontal="center" vertical="center" wrapText="1"/>
    </xf>
    <xf numFmtId="0" fontId="39" fillId="0" borderId="1" xfId="27" applyFont="1" applyBorder="1" applyAlignment="1">
      <alignment vertical="center" wrapText="1"/>
    </xf>
    <xf numFmtId="0" fontId="39" fillId="0" borderId="1" xfId="27" applyFont="1" applyBorder="1" applyAlignment="1">
      <alignment horizontal="center" vertical="center"/>
    </xf>
    <xf numFmtId="0" fontId="29" fillId="0" borderId="0" xfId="27" applyFont="1" applyAlignment="1">
      <alignment horizontal="center" vertical="center"/>
    </xf>
    <xf numFmtId="0" fontId="29" fillId="0" borderId="0" xfId="27" applyFont="1" applyAlignment="1">
      <alignment vertical="center" wrapText="1"/>
    </xf>
    <xf numFmtId="0" fontId="39" fillId="0" borderId="1" xfId="27" applyFont="1" applyBorder="1" applyAlignment="1">
      <alignment horizontal="centerContinuous" vertical="center"/>
    </xf>
    <xf numFmtId="0" fontId="39" fillId="0" borderId="1" xfId="27" applyFont="1" applyBorder="1" applyAlignment="1">
      <alignment horizontal="centerContinuous" vertical="center" wrapText="1"/>
    </xf>
    <xf numFmtId="0" fontId="44" fillId="0" borderId="0" xfId="0" applyFont="1">
      <alignment vertical="center"/>
    </xf>
    <xf numFmtId="0" fontId="44" fillId="0" borderId="1" xfId="0" applyFont="1" applyBorder="1" applyAlignment="1">
      <alignment horizontal="center" vertical="center"/>
    </xf>
    <xf numFmtId="0" fontId="44" fillId="0" borderId="1" xfId="0" applyFont="1" applyBorder="1">
      <alignment vertical="center"/>
    </xf>
    <xf numFmtId="0" fontId="44" fillId="4" borderId="1" xfId="0" applyFont="1" applyFill="1" applyBorder="1" applyAlignment="1">
      <alignment horizontal="center" vertical="center"/>
    </xf>
    <xf numFmtId="0" fontId="44" fillId="0" borderId="6" xfId="0" applyFont="1" applyBorder="1">
      <alignment vertical="center"/>
    </xf>
    <xf numFmtId="0" fontId="44" fillId="4" borderId="6"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30" xfId="0" applyFont="1" applyFill="1" applyBorder="1" applyAlignment="1">
      <alignment horizontal="center" vertical="center"/>
    </xf>
    <xf numFmtId="0" fontId="45"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2" borderId="1" xfId="0" applyFill="1" applyBorder="1">
      <alignment vertical="center"/>
    </xf>
    <xf numFmtId="0" fontId="0" fillId="2" borderId="1" xfId="0" applyFill="1" applyBorder="1" applyAlignment="1">
      <alignment horizontal="center" vertical="center"/>
    </xf>
    <xf numFmtId="0" fontId="13" fillId="0" borderId="13" xfId="0" applyFont="1" applyBorder="1" applyAlignment="1">
      <alignment horizontal="left" vertical="center"/>
    </xf>
    <xf numFmtId="0" fontId="10" fillId="0" borderId="13" xfId="0" applyFont="1" applyBorder="1" applyAlignment="1">
      <alignment horizontal="right" vertical="center"/>
    </xf>
    <xf numFmtId="0" fontId="13" fillId="0" borderId="13" xfId="0" applyFont="1" applyBorder="1" applyAlignment="1">
      <alignment horizontal="right" vertical="center"/>
    </xf>
    <xf numFmtId="0" fontId="13" fillId="0" borderId="13" xfId="0" applyFont="1" applyBorder="1">
      <alignment vertical="center"/>
    </xf>
    <xf numFmtId="38" fontId="10" fillId="2" borderId="4" xfId="1" applyFont="1" applyFill="1" applyBorder="1" applyAlignment="1">
      <alignment horizontal="center" vertical="center"/>
    </xf>
    <xf numFmtId="0" fontId="13" fillId="2" borderId="7" xfId="23" applyFont="1" applyFill="1" applyBorder="1" applyAlignment="1">
      <alignment horizontal="centerContinuous" vertical="center" wrapText="1"/>
    </xf>
    <xf numFmtId="0" fontId="13" fillId="2" borderId="10" xfId="23" applyFont="1" applyFill="1" applyBorder="1" applyAlignment="1">
      <alignment horizontal="centerContinuous" vertical="center" shrinkToFit="1"/>
    </xf>
    <xf numFmtId="0" fontId="13" fillId="2" borderId="9" xfId="23" applyFont="1" applyFill="1" applyBorder="1" applyAlignment="1">
      <alignment horizontal="centerContinuous" vertical="center" wrapText="1"/>
    </xf>
    <xf numFmtId="0" fontId="13" fillId="2" borderId="15" xfId="23" applyFont="1" applyFill="1" applyBorder="1" applyAlignment="1">
      <alignment horizontal="centerContinuous" vertical="center" shrinkToFit="1"/>
    </xf>
    <xf numFmtId="0" fontId="23" fillId="0" borderId="95" xfId="6" applyFont="1" applyBorder="1" applyAlignment="1">
      <alignment shrinkToFit="1"/>
    </xf>
    <xf numFmtId="0" fontId="23" fillId="0" borderId="97" xfId="6" applyFont="1" applyBorder="1"/>
    <xf numFmtId="0" fontId="13" fillId="0" borderId="49" xfId="6" applyFont="1" applyBorder="1"/>
    <xf numFmtId="0" fontId="13" fillId="0" borderId="52" xfId="6" applyFont="1" applyBorder="1"/>
    <xf numFmtId="0" fontId="13" fillId="0" borderId="63" xfId="6" applyFont="1" applyBorder="1"/>
    <xf numFmtId="0" fontId="46" fillId="0" borderId="0" xfId="0" applyFont="1" applyAlignment="1">
      <alignment horizontal="left" vertical="center"/>
    </xf>
    <xf numFmtId="0" fontId="27" fillId="0" borderId="13" xfId="0" applyFont="1" applyBorder="1" applyAlignment="1">
      <alignment horizontal="left" vertical="center"/>
    </xf>
    <xf numFmtId="0" fontId="0" fillId="0" borderId="3" xfId="0" applyBorder="1" applyAlignment="1">
      <alignment horizontal="center" vertical="center"/>
    </xf>
    <xf numFmtId="0" fontId="0" fillId="5" borderId="1" xfId="0" applyFill="1" applyBorder="1" applyAlignment="1">
      <alignment horizontal="centerContinuous" vertical="center"/>
    </xf>
    <xf numFmtId="0" fontId="0" fillId="6" borderId="1" xfId="0" applyFill="1" applyBorder="1" applyAlignment="1">
      <alignment horizontal="centerContinuous"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5" borderId="99" xfId="0" applyFill="1" applyBorder="1" applyAlignment="1">
      <alignment horizontal="center" vertical="center"/>
    </xf>
    <xf numFmtId="0" fontId="0" fillId="5" borderId="100" xfId="0" applyFill="1"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0" fillId="2" borderId="30" xfId="0" applyFill="1" applyBorder="1" applyAlignment="1">
      <alignment horizontal="center" vertical="center"/>
    </xf>
    <xf numFmtId="0" fontId="0" fillId="5" borderId="75" xfId="0" applyFill="1" applyBorder="1" applyAlignment="1">
      <alignment horizontal="center" vertical="center"/>
    </xf>
    <xf numFmtId="0" fontId="0" fillId="5" borderId="107" xfId="0" applyFill="1" applyBorder="1" applyAlignment="1">
      <alignment horizontal="center" vertical="center"/>
    </xf>
    <xf numFmtId="0" fontId="0" fillId="5" borderId="108" xfId="0" applyFill="1" applyBorder="1" applyAlignment="1">
      <alignment horizontal="center" vertical="center"/>
    </xf>
    <xf numFmtId="0" fontId="0" fillId="6" borderId="75" xfId="0" applyFill="1" applyBorder="1" applyAlignment="1">
      <alignment horizontal="center" vertical="center"/>
    </xf>
    <xf numFmtId="0" fontId="0" fillId="6" borderId="107" xfId="0" applyFill="1" applyBorder="1" applyAlignment="1">
      <alignment horizontal="center" vertical="center"/>
    </xf>
    <xf numFmtId="0" fontId="0" fillId="6" borderId="108" xfId="0" applyFill="1" applyBorder="1" applyAlignment="1">
      <alignment horizontal="center" vertical="center"/>
    </xf>
    <xf numFmtId="0" fontId="0" fillId="7" borderId="4" xfId="0" applyFill="1" applyBorder="1" applyAlignment="1">
      <alignment horizontal="center" vertical="center"/>
    </xf>
    <xf numFmtId="0" fontId="0" fillId="7" borderId="30" xfId="0" applyFill="1" applyBorder="1" applyAlignment="1">
      <alignment horizontal="center" vertical="center"/>
    </xf>
    <xf numFmtId="0" fontId="0" fillId="0" borderId="85" xfId="0" applyBorder="1">
      <alignment vertical="center"/>
    </xf>
    <xf numFmtId="0" fontId="0" fillId="0" borderId="86" xfId="0" applyBorder="1">
      <alignment vertical="center"/>
    </xf>
    <xf numFmtId="0" fontId="0" fillId="0" borderId="61" xfId="0" applyBorder="1">
      <alignment vertical="center"/>
    </xf>
    <xf numFmtId="0" fontId="0" fillId="0" borderId="78" xfId="0" applyBorder="1">
      <alignment vertical="center"/>
    </xf>
    <xf numFmtId="0" fontId="0" fillId="0" borderId="2" xfId="0" applyBorder="1">
      <alignment vertical="center"/>
    </xf>
    <xf numFmtId="0" fontId="0" fillId="6" borderId="99" xfId="0" applyFill="1" applyBorder="1" applyAlignment="1">
      <alignment horizontal="center" vertical="center"/>
    </xf>
    <xf numFmtId="0" fontId="0" fillId="6" borderId="100" xfId="0" applyFill="1" applyBorder="1" applyAlignment="1">
      <alignment horizontal="center" vertical="center"/>
    </xf>
    <xf numFmtId="0" fontId="0" fillId="5" borderId="111" xfId="0" applyFill="1" applyBorder="1" applyAlignment="1">
      <alignment horizontal="center" vertical="center"/>
    </xf>
    <xf numFmtId="0" fontId="0" fillId="6" borderId="111" xfId="0" applyFill="1" applyBorder="1" applyAlignment="1">
      <alignment horizontal="center" vertical="center"/>
    </xf>
    <xf numFmtId="0" fontId="0" fillId="5" borderId="12" xfId="0" applyFill="1" applyBorder="1" applyAlignment="1">
      <alignment horizontal="center" vertical="center"/>
    </xf>
    <xf numFmtId="0" fontId="0" fillId="6" borderId="12" xfId="0" applyFill="1" applyBorder="1" applyAlignment="1">
      <alignment horizontal="center" vertical="center"/>
    </xf>
    <xf numFmtId="0" fontId="0" fillId="7" borderId="6" xfId="0" applyFill="1" applyBorder="1" applyAlignment="1">
      <alignment horizontal="center" vertical="center"/>
    </xf>
    <xf numFmtId="38" fontId="28" fillId="2" borderId="1" xfId="1" applyFont="1" applyFill="1" applyBorder="1" applyAlignment="1">
      <alignment horizontal="right" vertical="center" wrapText="1"/>
    </xf>
    <xf numFmtId="0" fontId="13" fillId="0" borderId="11" xfId="0" applyFont="1" applyBorder="1" applyAlignment="1">
      <alignment horizontal="right" vertical="center"/>
    </xf>
    <xf numFmtId="0" fontId="13" fillId="2" borderId="4" xfId="0" applyFont="1" applyFill="1" applyBorder="1">
      <alignment vertical="center"/>
    </xf>
    <xf numFmtId="0" fontId="13" fillId="2" borderId="6" xfId="0" applyFont="1" applyFill="1" applyBorder="1">
      <alignment vertical="center"/>
    </xf>
    <xf numFmtId="38" fontId="13" fillId="2" borderId="1" xfId="1" applyFont="1" applyFill="1" applyBorder="1">
      <alignment vertical="center"/>
    </xf>
    <xf numFmtId="0" fontId="13" fillId="8" borderId="1" xfId="0" applyFont="1" applyFill="1" applyBorder="1" applyAlignment="1">
      <alignment horizontal="center" vertical="center"/>
    </xf>
    <xf numFmtId="0" fontId="13" fillId="6" borderId="1" xfId="0" applyFont="1" applyFill="1" applyBorder="1" applyAlignment="1">
      <alignment horizontal="center" vertical="center"/>
    </xf>
    <xf numFmtId="0" fontId="13" fillId="7" borderId="1" xfId="0" applyFont="1" applyFill="1" applyBorder="1" applyAlignment="1">
      <alignment horizontal="center" vertical="center"/>
    </xf>
    <xf numFmtId="0" fontId="27" fillId="0" borderId="13" xfId="0" applyFont="1" applyBorder="1">
      <alignment vertical="center"/>
    </xf>
    <xf numFmtId="0" fontId="47" fillId="0" borderId="2" xfId="0" applyFont="1" applyBorder="1">
      <alignment vertical="center"/>
    </xf>
    <xf numFmtId="0" fontId="23" fillId="0" borderId="116" xfId="6" applyFont="1" applyBorder="1"/>
    <xf numFmtId="38" fontId="23" fillId="2" borderId="16" xfId="1" applyFont="1" applyFill="1" applyBorder="1" applyAlignment="1"/>
    <xf numFmtId="38" fontId="23" fillId="2" borderId="17" xfId="1" applyFont="1" applyFill="1" applyBorder="1" applyAlignment="1"/>
    <xf numFmtId="38" fontId="23" fillId="2" borderId="10" xfId="1" applyFont="1" applyFill="1" applyBorder="1" applyAlignment="1"/>
    <xf numFmtId="38" fontId="23" fillId="2" borderId="4" xfId="1" applyFont="1" applyFill="1" applyBorder="1" applyAlignment="1"/>
    <xf numFmtId="38" fontId="23" fillId="2" borderId="61" xfId="1" applyFont="1" applyFill="1" applyBorder="1" applyAlignment="1"/>
    <xf numFmtId="38" fontId="23" fillId="2" borderId="47" xfId="1" applyFont="1" applyFill="1" applyBorder="1" applyAlignment="1"/>
    <xf numFmtId="38" fontId="23" fillId="2" borderId="117" xfId="1" applyFont="1" applyFill="1" applyBorder="1" applyAlignment="1"/>
    <xf numFmtId="38" fontId="23" fillId="2" borderId="119" xfId="1" applyFont="1" applyFill="1" applyBorder="1" applyAlignment="1"/>
    <xf numFmtId="38" fontId="23" fillId="2" borderId="34" xfId="1" applyFont="1" applyFill="1" applyBorder="1" applyAlignment="1"/>
    <xf numFmtId="38" fontId="23" fillId="2" borderId="95" xfId="1" applyFont="1" applyFill="1" applyBorder="1" applyAlignment="1"/>
    <xf numFmtId="38" fontId="23" fillId="2" borderId="97" xfId="1" applyFont="1" applyFill="1" applyBorder="1" applyAlignment="1"/>
    <xf numFmtId="38" fontId="23" fillId="2" borderId="118" xfId="1" applyFont="1" applyFill="1" applyBorder="1" applyAlignment="1"/>
    <xf numFmtId="38" fontId="23" fillId="2" borderId="29" xfId="1" applyFont="1" applyFill="1" applyBorder="1" applyAlignment="1"/>
    <xf numFmtId="38" fontId="23" fillId="2" borderId="28" xfId="1" applyFont="1" applyFill="1" applyBorder="1" applyAlignment="1"/>
    <xf numFmtId="38" fontId="23" fillId="2" borderId="1" xfId="1" applyFont="1" applyFill="1" applyBorder="1" applyAlignment="1"/>
    <xf numFmtId="38" fontId="23" fillId="2" borderId="26" xfId="1" applyFont="1" applyFill="1" applyBorder="1" applyAlignment="1"/>
    <xf numFmtId="38" fontId="23" fillId="2" borderId="5" xfId="1" applyFont="1" applyFill="1" applyBorder="1" applyAlignment="1"/>
    <xf numFmtId="38" fontId="23" fillId="2" borderId="55" xfId="1" applyFont="1" applyFill="1" applyBorder="1" applyAlignment="1"/>
    <xf numFmtId="38" fontId="23" fillId="2" borderId="49" xfId="1" applyFont="1" applyFill="1" applyBorder="1" applyAlignment="1"/>
    <xf numFmtId="38" fontId="23" fillId="2" borderId="52" xfId="1" applyFont="1" applyFill="1" applyBorder="1" applyAlignment="1"/>
    <xf numFmtId="38" fontId="23" fillId="2" borderId="54" xfId="1" applyFont="1" applyFill="1" applyBorder="1" applyAlignment="1"/>
    <xf numFmtId="38" fontId="23" fillId="2" borderId="63" xfId="1" applyFont="1" applyFill="1" applyBorder="1" applyAlignment="1"/>
    <xf numFmtId="0" fontId="0" fillId="0" borderId="0" xfId="0" applyAlignment="1">
      <alignment horizontal="centerContinuous" vertical="center"/>
    </xf>
    <xf numFmtId="38" fontId="0" fillId="0" borderId="99" xfId="1" applyFont="1" applyFill="1" applyBorder="1">
      <alignment vertical="center"/>
    </xf>
    <xf numFmtId="38" fontId="0" fillId="0" borderId="100" xfId="1" applyFont="1" applyFill="1" applyBorder="1">
      <alignment vertical="center"/>
    </xf>
    <xf numFmtId="38" fontId="0" fillId="0" borderId="12" xfId="1" applyFont="1" applyFill="1" applyBorder="1">
      <alignment vertical="center"/>
    </xf>
    <xf numFmtId="38" fontId="0" fillId="0" borderId="1" xfId="1" applyFont="1" applyFill="1" applyBorder="1">
      <alignment vertical="center"/>
    </xf>
    <xf numFmtId="38" fontId="0" fillId="0" borderId="101" xfId="1" applyFont="1" applyFill="1" applyBorder="1">
      <alignment vertical="center"/>
    </xf>
    <xf numFmtId="38" fontId="0" fillId="0" borderId="102" xfId="1" applyFont="1" applyFill="1" applyBorder="1">
      <alignment vertical="center"/>
    </xf>
    <xf numFmtId="38" fontId="0" fillId="0" borderId="113" xfId="1" applyFont="1" applyFill="1" applyBorder="1">
      <alignment vertical="center"/>
    </xf>
    <xf numFmtId="38" fontId="0" fillId="0" borderId="4" xfId="1" applyFont="1" applyFill="1" applyBorder="1">
      <alignment vertical="center"/>
    </xf>
    <xf numFmtId="38" fontId="0" fillId="0" borderId="105" xfId="1" applyFont="1" applyFill="1" applyBorder="1">
      <alignment vertical="center"/>
    </xf>
    <xf numFmtId="38" fontId="0" fillId="0" borderId="106" xfId="1" applyFont="1" applyFill="1" applyBorder="1">
      <alignment vertical="center"/>
    </xf>
    <xf numFmtId="38" fontId="0" fillId="0" borderId="114" xfId="1" applyFont="1" applyFill="1" applyBorder="1">
      <alignment vertical="center"/>
    </xf>
    <xf numFmtId="38" fontId="0" fillId="0" borderId="84" xfId="1" applyFont="1" applyFill="1" applyBorder="1">
      <alignment vertical="center"/>
    </xf>
    <xf numFmtId="38" fontId="0" fillId="0" borderId="109" xfId="1" applyFont="1" applyFill="1" applyBorder="1">
      <alignment vertical="center"/>
    </xf>
    <xf numFmtId="38" fontId="0" fillId="0" borderId="110" xfId="1" applyFont="1" applyFill="1" applyBorder="1">
      <alignment vertical="center"/>
    </xf>
    <xf numFmtId="38" fontId="0" fillId="0" borderId="115" xfId="1" applyFont="1" applyFill="1" applyBorder="1">
      <alignment vertical="center"/>
    </xf>
    <xf numFmtId="38" fontId="0" fillId="0" borderId="47" xfId="1" applyFont="1" applyFill="1" applyBorder="1">
      <alignment vertical="center"/>
    </xf>
    <xf numFmtId="38" fontId="0" fillId="0" borderId="6" xfId="1" applyFont="1" applyFill="1" applyBorder="1">
      <alignment vertical="center"/>
    </xf>
    <xf numFmtId="38" fontId="0" fillId="0" borderId="1" xfId="1" applyFont="1" applyFill="1" applyBorder="1" applyAlignment="1">
      <alignment vertical="center"/>
    </xf>
    <xf numFmtId="0" fontId="0" fillId="0" borderId="0" xfId="0" applyAlignment="1">
      <alignment horizontal="right" vertical="center"/>
    </xf>
    <xf numFmtId="38" fontId="13" fillId="0" borderId="1" xfId="1" applyFont="1" applyFill="1" applyBorder="1">
      <alignment vertical="center"/>
    </xf>
    <xf numFmtId="0" fontId="13" fillId="8" borderId="2" xfId="0" applyFont="1" applyFill="1" applyBorder="1" applyAlignment="1">
      <alignment horizontal="centerContinuous" vertical="center"/>
    </xf>
    <xf numFmtId="0" fontId="13" fillId="8" borderId="11" xfId="0" applyFont="1" applyFill="1" applyBorder="1" applyAlignment="1">
      <alignment horizontal="centerContinuous" vertical="center"/>
    </xf>
    <xf numFmtId="0" fontId="13" fillId="8" borderId="3" xfId="0" applyFont="1" applyFill="1" applyBorder="1" applyAlignment="1">
      <alignment horizontal="centerContinuous" vertical="center"/>
    </xf>
    <xf numFmtId="0" fontId="13" fillId="6" borderId="2" xfId="0" applyFont="1" applyFill="1" applyBorder="1" applyAlignment="1">
      <alignment horizontal="centerContinuous" vertical="center"/>
    </xf>
    <xf numFmtId="0" fontId="13" fillId="6" borderId="11" xfId="0" applyFont="1" applyFill="1" applyBorder="1" applyAlignment="1">
      <alignment horizontal="centerContinuous" vertical="center"/>
    </xf>
    <xf numFmtId="0" fontId="13" fillId="6" borderId="3" xfId="0" applyFont="1" applyFill="1" applyBorder="1" applyAlignment="1">
      <alignment horizontal="centerContinuous" vertical="center"/>
    </xf>
    <xf numFmtId="0" fontId="13" fillId="7" borderId="2" xfId="0" applyFont="1" applyFill="1" applyBorder="1" applyAlignment="1">
      <alignment horizontal="centerContinuous" vertical="center"/>
    </xf>
    <xf numFmtId="0" fontId="13" fillId="7" borderId="11" xfId="0" applyFont="1" applyFill="1" applyBorder="1" applyAlignment="1">
      <alignment horizontal="centerContinuous" vertical="center"/>
    </xf>
    <xf numFmtId="0" fontId="13" fillId="7" borderId="3" xfId="0" applyFont="1" applyFill="1" applyBorder="1" applyAlignment="1">
      <alignment horizontal="centerContinuous" vertical="center"/>
    </xf>
    <xf numFmtId="0" fontId="0" fillId="2" borderId="47" xfId="0" applyFill="1" applyBorder="1" applyAlignment="1">
      <alignment horizontal="center" vertical="center"/>
    </xf>
    <xf numFmtId="38" fontId="0" fillId="2" borderId="109" xfId="1" applyFont="1" applyFill="1" applyBorder="1">
      <alignment vertical="center"/>
    </xf>
    <xf numFmtId="38" fontId="0" fillId="2" borderId="110" xfId="1" applyFont="1" applyFill="1" applyBorder="1">
      <alignment vertical="center"/>
    </xf>
    <xf numFmtId="38" fontId="0" fillId="2" borderId="115" xfId="1" applyFont="1" applyFill="1" applyBorder="1">
      <alignment vertical="center"/>
    </xf>
    <xf numFmtId="38" fontId="0" fillId="2" borderId="47" xfId="1" applyFont="1" applyFill="1" applyBorder="1">
      <alignment vertical="center"/>
    </xf>
    <xf numFmtId="38" fontId="0" fillId="2" borderId="99" xfId="1" applyFont="1" applyFill="1" applyBorder="1">
      <alignment vertical="center"/>
    </xf>
    <xf numFmtId="38" fontId="0" fillId="2" borderId="100" xfId="1" applyFont="1" applyFill="1" applyBorder="1">
      <alignment vertical="center"/>
    </xf>
    <xf numFmtId="38" fontId="0" fillId="2" borderId="12" xfId="1" applyFont="1" applyFill="1" applyBorder="1">
      <alignment vertical="center"/>
    </xf>
    <xf numFmtId="38" fontId="0" fillId="2" borderId="1" xfId="1" applyFont="1" applyFill="1" applyBorder="1">
      <alignment vertical="center"/>
    </xf>
    <xf numFmtId="0" fontId="0" fillId="2" borderId="84" xfId="0" applyFill="1" applyBorder="1">
      <alignment vertical="center"/>
    </xf>
    <xf numFmtId="0" fontId="0" fillId="2" borderId="47" xfId="0" applyFill="1" applyBorder="1">
      <alignment vertical="center"/>
    </xf>
    <xf numFmtId="38" fontId="0" fillId="2" borderId="101" xfId="1" applyFont="1" applyFill="1" applyBorder="1">
      <alignment vertical="center"/>
    </xf>
    <xf numFmtId="38" fontId="0" fillId="2" borderId="102" xfId="1" applyFont="1" applyFill="1" applyBorder="1">
      <alignment vertical="center"/>
    </xf>
    <xf numFmtId="38" fontId="0" fillId="2" borderId="113" xfId="1" applyFont="1" applyFill="1" applyBorder="1">
      <alignment vertical="center"/>
    </xf>
    <xf numFmtId="38" fontId="0" fillId="2" borderId="4" xfId="1" applyFont="1" applyFill="1" applyBorder="1">
      <alignment vertical="center"/>
    </xf>
    <xf numFmtId="38" fontId="0" fillId="3" borderId="99" xfId="1" applyFont="1" applyFill="1" applyBorder="1" applyProtection="1">
      <alignment vertical="center"/>
      <protection locked="0"/>
    </xf>
    <xf numFmtId="38" fontId="0" fillId="3" borderId="100" xfId="1" applyFont="1" applyFill="1" applyBorder="1" applyProtection="1">
      <alignment vertical="center"/>
      <protection locked="0"/>
    </xf>
    <xf numFmtId="38" fontId="0" fillId="3" borderId="12" xfId="1" applyFont="1" applyFill="1" applyBorder="1" applyProtection="1">
      <alignment vertical="center"/>
      <protection locked="0"/>
    </xf>
    <xf numFmtId="38" fontId="0" fillId="3" borderId="103" xfId="1" applyFont="1" applyFill="1" applyBorder="1" applyProtection="1">
      <alignment vertical="center"/>
      <protection locked="0"/>
    </xf>
    <xf numFmtId="38" fontId="0" fillId="3" borderId="104" xfId="1" applyFont="1" applyFill="1" applyBorder="1" applyProtection="1">
      <alignment vertical="center"/>
      <protection locked="0"/>
    </xf>
    <xf numFmtId="38" fontId="0" fillId="3" borderId="112" xfId="1" applyFont="1" applyFill="1" applyBorder="1" applyProtection="1">
      <alignment vertical="center"/>
      <protection locked="0"/>
    </xf>
    <xf numFmtId="38" fontId="0" fillId="3" borderId="101" xfId="1" applyFont="1" applyFill="1" applyBorder="1" applyProtection="1">
      <alignment vertical="center"/>
      <protection locked="0"/>
    </xf>
    <xf numFmtId="38" fontId="0" fillId="3" borderId="102" xfId="1" applyFont="1" applyFill="1" applyBorder="1" applyProtection="1">
      <alignment vertical="center"/>
      <protection locked="0"/>
    </xf>
    <xf numFmtId="38" fontId="0" fillId="3" borderId="113" xfId="1" applyFont="1" applyFill="1" applyBorder="1" applyProtection="1">
      <alignment vertical="center"/>
      <protection locked="0"/>
    </xf>
    <xf numFmtId="0" fontId="39" fillId="0" borderId="0" xfId="27" applyFont="1" applyAlignment="1">
      <alignment horizontal="centerContinuous" vertical="center"/>
    </xf>
    <xf numFmtId="0" fontId="39" fillId="0" borderId="0" xfId="27" applyFont="1" applyAlignment="1">
      <alignment horizontal="centerContinuous" vertical="center" wrapText="1"/>
    </xf>
    <xf numFmtId="0" fontId="51" fillId="0" borderId="0" xfId="0" applyFont="1">
      <alignment vertical="center"/>
    </xf>
    <xf numFmtId="0" fontId="52" fillId="0" borderId="0" xfId="0" applyFont="1">
      <alignment vertical="center"/>
    </xf>
    <xf numFmtId="0" fontId="51" fillId="9" borderId="0" xfId="0" applyFont="1" applyFill="1">
      <alignment vertical="center"/>
    </xf>
    <xf numFmtId="0" fontId="39" fillId="0" borderId="0" xfId="27" applyFont="1" applyAlignment="1">
      <alignment horizontal="left" vertical="center"/>
    </xf>
    <xf numFmtId="0" fontId="53" fillId="0" borderId="3" xfId="0" applyFont="1" applyBorder="1">
      <alignment vertical="center"/>
    </xf>
    <xf numFmtId="0" fontId="53" fillId="0" borderId="0" xfId="0" applyFont="1">
      <alignment vertical="center"/>
    </xf>
    <xf numFmtId="0" fontId="13" fillId="0" borderId="3" xfId="23" applyFont="1" applyBorder="1" applyAlignment="1">
      <alignment horizontal="left" vertical="center" shrinkToFit="1"/>
    </xf>
    <xf numFmtId="0" fontId="53" fillId="0" borderId="0" xfId="0" applyFont="1" applyAlignment="1">
      <alignment horizontal="left" vertical="center"/>
    </xf>
    <xf numFmtId="0" fontId="54" fillId="0" borderId="0" xfId="0" applyFont="1">
      <alignment vertical="center"/>
    </xf>
    <xf numFmtId="38" fontId="0" fillId="0" borderId="0" xfId="1" applyFont="1">
      <alignment vertical="center"/>
    </xf>
    <xf numFmtId="0" fontId="0" fillId="0" borderId="2" xfId="0" applyBorder="1" applyAlignment="1">
      <alignment horizontal="centerContinuous" vertical="center"/>
    </xf>
    <xf numFmtId="0" fontId="0" fillId="0" borderId="11" xfId="0" applyBorder="1" applyAlignment="1">
      <alignment horizontal="centerContinuous" vertical="center"/>
    </xf>
    <xf numFmtId="0" fontId="0" fillId="2" borderId="2" xfId="0" applyFill="1" applyBorder="1">
      <alignment vertical="center"/>
    </xf>
    <xf numFmtId="0" fontId="0" fillId="2" borderId="11" xfId="0" applyFill="1" applyBorder="1">
      <alignment vertical="center"/>
    </xf>
    <xf numFmtId="0" fontId="0" fillId="2" borderId="3" xfId="0" applyFill="1" applyBorder="1">
      <alignment vertical="center"/>
    </xf>
    <xf numFmtId="0" fontId="55" fillId="0" borderId="0" xfId="0" applyFont="1">
      <alignment vertical="center"/>
    </xf>
    <xf numFmtId="0" fontId="0" fillId="2" borderId="2" xfId="0" applyFill="1" applyBorder="1" applyAlignment="1">
      <alignment horizontal="centerContinuous" vertical="center"/>
    </xf>
    <xf numFmtId="0" fontId="0" fillId="2" borderId="11" xfId="0" applyFill="1" applyBorder="1" applyAlignment="1">
      <alignment horizontal="centerContinuous" vertical="center"/>
    </xf>
    <xf numFmtId="0" fontId="0" fillId="2" borderId="3" xfId="0" applyFill="1" applyBorder="1" applyAlignment="1">
      <alignment horizontal="centerContinuous" vertical="center"/>
    </xf>
    <xf numFmtId="38" fontId="13" fillId="0" borderId="1" xfId="1" applyFont="1" applyBorder="1">
      <alignment vertical="center"/>
    </xf>
    <xf numFmtId="38" fontId="13" fillId="10" borderId="1" xfId="1" applyFont="1" applyFill="1" applyBorder="1">
      <alignment vertical="center"/>
    </xf>
    <xf numFmtId="0" fontId="19" fillId="0" borderId="0" xfId="6" applyFont="1" applyAlignment="1">
      <alignment horizontal="right" vertical="center"/>
    </xf>
    <xf numFmtId="0" fontId="20" fillId="0" borderId="0" xfId="6" applyFont="1" applyAlignment="1">
      <alignment horizontal="left" vertical="center"/>
    </xf>
    <xf numFmtId="0" fontId="19" fillId="0" borderId="0" xfId="6" applyFont="1" applyAlignment="1">
      <alignment vertical="center"/>
    </xf>
    <xf numFmtId="0" fontId="19" fillId="0" borderId="0" xfId="6" applyFont="1" applyAlignment="1">
      <alignment vertical="center" shrinkToFit="1"/>
    </xf>
    <xf numFmtId="0" fontId="35" fillId="0" borderId="0" xfId="6" applyFont="1" applyAlignment="1">
      <alignment vertical="center" shrinkToFit="1"/>
    </xf>
    <xf numFmtId="0" fontId="35" fillId="0" borderId="0" xfId="6" applyFont="1" applyAlignment="1">
      <alignment vertical="center"/>
    </xf>
    <xf numFmtId="0" fontId="56" fillId="0" borderId="0" xfId="6" applyFont="1" applyAlignment="1">
      <alignment vertical="center"/>
    </xf>
    <xf numFmtId="38" fontId="18" fillId="0" borderId="129" xfId="7" applyFont="1" applyFill="1" applyBorder="1" applyAlignment="1">
      <alignment horizontal="center" vertical="center"/>
    </xf>
    <xf numFmtId="38" fontId="18" fillId="0" borderId="130" xfId="1" applyFont="1" applyFill="1" applyBorder="1" applyAlignment="1">
      <alignment horizontal="center" vertical="center"/>
    </xf>
    <xf numFmtId="9" fontId="18" fillId="0" borderId="130" xfId="30" applyFont="1" applyFill="1" applyBorder="1" applyAlignment="1">
      <alignment horizontal="center" vertical="center"/>
    </xf>
    <xf numFmtId="38" fontId="57" fillId="0" borderId="78" xfId="7" applyFont="1" applyBorder="1" applyAlignment="1">
      <alignment horizontal="center" vertical="center"/>
    </xf>
    <xf numFmtId="9" fontId="18" fillId="0" borderId="78" xfId="30" applyFont="1" applyBorder="1" applyAlignment="1">
      <alignment horizontal="center" vertical="center"/>
    </xf>
    <xf numFmtId="9" fontId="18" fillId="0" borderId="47" xfId="30" applyFont="1" applyBorder="1" applyAlignment="1">
      <alignment horizontal="center" vertical="center"/>
    </xf>
    <xf numFmtId="38" fontId="18" fillId="0" borderId="133" xfId="7" applyFont="1" applyFill="1" applyBorder="1" applyAlignment="1">
      <alignment horizontal="center" vertical="center"/>
    </xf>
    <xf numFmtId="38" fontId="18" fillId="0" borderId="134" xfId="7" applyFont="1" applyFill="1" applyBorder="1" applyAlignment="1">
      <alignment horizontal="center" vertical="center"/>
    </xf>
    <xf numFmtId="9" fontId="18" fillId="0" borderId="134" xfId="30" applyFont="1" applyFill="1" applyBorder="1" applyAlignment="1">
      <alignment horizontal="center" vertical="center"/>
    </xf>
    <xf numFmtId="38" fontId="57" fillId="0" borderId="9" xfId="7" applyFont="1" applyBorder="1" applyAlignment="1">
      <alignment horizontal="center" vertical="center"/>
    </xf>
    <xf numFmtId="9" fontId="18" fillId="0" borderId="9" xfId="30" applyFont="1" applyBorder="1" applyAlignment="1">
      <alignment horizontal="center" vertical="center"/>
    </xf>
    <xf numFmtId="38" fontId="57" fillId="0" borderId="2" xfId="7" applyFont="1" applyBorder="1" applyAlignment="1">
      <alignment horizontal="center" vertical="center"/>
    </xf>
    <xf numFmtId="9" fontId="18" fillId="0" borderId="1" xfId="30" applyFont="1" applyBorder="1" applyAlignment="1">
      <alignment horizontal="center" vertical="center"/>
    </xf>
    <xf numFmtId="9" fontId="18" fillId="0" borderId="6" xfId="30" applyFont="1" applyBorder="1" applyAlignment="1">
      <alignment horizontal="center" vertical="center"/>
    </xf>
    <xf numFmtId="38" fontId="18" fillId="0" borderId="98" xfId="7" applyFont="1" applyFill="1" applyBorder="1" applyAlignment="1">
      <alignment horizontal="center" vertical="center"/>
    </xf>
    <xf numFmtId="9" fontId="18" fillId="0" borderId="98" xfId="30" applyFont="1" applyFill="1" applyBorder="1" applyAlignment="1">
      <alignment horizontal="center" vertical="center"/>
    </xf>
    <xf numFmtId="9" fontId="18" fillId="0" borderId="2" xfId="30" applyFont="1" applyBorder="1" applyAlignment="1">
      <alignment horizontal="center" vertical="center"/>
    </xf>
    <xf numFmtId="0" fontId="58" fillId="0" borderId="0" xfId="6" applyFont="1" applyAlignment="1">
      <alignment vertical="center"/>
    </xf>
    <xf numFmtId="38" fontId="57" fillId="4" borderId="2" xfId="7" applyFont="1" applyFill="1" applyBorder="1" applyAlignment="1">
      <alignment horizontal="center" vertical="center"/>
    </xf>
    <xf numFmtId="9" fontId="18" fillId="4" borderId="2" xfId="30" applyFont="1" applyFill="1" applyBorder="1" applyAlignment="1">
      <alignment horizontal="center" vertical="center"/>
    </xf>
    <xf numFmtId="9" fontId="18" fillId="4" borderId="1" xfId="30" applyFont="1" applyFill="1" applyBorder="1" applyAlignment="1">
      <alignment horizontal="center" vertical="center"/>
    </xf>
    <xf numFmtId="9" fontId="18" fillId="0" borderId="1" xfId="30" applyFont="1" applyFill="1" applyBorder="1" applyAlignment="1">
      <alignment horizontal="center" vertical="center"/>
    </xf>
    <xf numFmtId="9" fontId="18" fillId="0" borderId="131" xfId="30" applyFont="1" applyFill="1" applyBorder="1" applyAlignment="1">
      <alignment horizontal="center" vertical="center"/>
    </xf>
    <xf numFmtId="38" fontId="18" fillId="0" borderId="135" xfId="7" applyFont="1" applyFill="1" applyBorder="1" applyAlignment="1">
      <alignment horizontal="center" vertical="center"/>
    </xf>
    <xf numFmtId="9" fontId="18" fillId="0" borderId="136" xfId="30" applyFont="1" applyFill="1" applyBorder="1" applyAlignment="1">
      <alignment horizontal="center" vertical="center"/>
    </xf>
    <xf numFmtId="0" fontId="18" fillId="0" borderId="121" xfId="6" applyFont="1" applyBorder="1" applyAlignment="1">
      <alignment horizontal="center" vertical="center" wrapText="1"/>
    </xf>
    <xf numFmtId="0" fontId="18" fillId="0" borderId="122" xfId="6" applyFont="1" applyBorder="1" applyAlignment="1">
      <alignment horizontal="center" vertical="center" wrapText="1"/>
    </xf>
    <xf numFmtId="0" fontId="18" fillId="0" borderId="123" xfId="6" applyFont="1" applyBorder="1" applyAlignment="1">
      <alignment horizontal="center" vertical="center" wrapText="1"/>
    </xf>
    <xf numFmtId="0" fontId="18" fillId="0" borderId="75" xfId="6" applyFont="1" applyBorder="1" applyAlignment="1">
      <alignment horizontal="center" vertical="center" wrapText="1"/>
    </xf>
    <xf numFmtId="0" fontId="18" fillId="0" borderId="124" xfId="6" applyFont="1" applyBorder="1" applyAlignment="1">
      <alignment horizontal="center" vertical="center" wrapText="1"/>
    </xf>
    <xf numFmtId="0" fontId="0" fillId="0" borderId="1" xfId="0" applyBorder="1" applyAlignment="1">
      <alignment horizontal="center" vertical="center" shrinkToFit="1"/>
    </xf>
    <xf numFmtId="0" fontId="59" fillId="0" borderId="0" xfId="0" applyFont="1">
      <alignment vertical="center"/>
    </xf>
    <xf numFmtId="0" fontId="18" fillId="0" borderId="128" xfId="6" applyFont="1" applyBorder="1" applyAlignment="1">
      <alignment horizontal="center" vertical="center"/>
    </xf>
    <xf numFmtId="0" fontId="18" fillId="0" borderId="132" xfId="6" applyFont="1" applyBorder="1" applyAlignment="1">
      <alignment horizontal="center" vertical="center"/>
    </xf>
    <xf numFmtId="0" fontId="18" fillId="0" borderId="138" xfId="6" applyFont="1" applyBorder="1" applyAlignment="1">
      <alignment horizontal="center" vertical="center"/>
    </xf>
    <xf numFmtId="0" fontId="10" fillId="0" borderId="1" xfId="23" applyFont="1" applyBorder="1">
      <alignment vertical="center"/>
    </xf>
    <xf numFmtId="0" fontId="10" fillId="0" borderId="2" xfId="23" applyFont="1" applyBorder="1">
      <alignment vertical="center"/>
    </xf>
    <xf numFmtId="38" fontId="10" fillId="0" borderId="0" xfId="1" applyFont="1">
      <alignment vertical="center"/>
    </xf>
    <xf numFmtId="0" fontId="60" fillId="0" borderId="2" xfId="0" applyFont="1" applyBorder="1">
      <alignment vertical="center"/>
    </xf>
    <xf numFmtId="0" fontId="47" fillId="0" borderId="0" xfId="0" applyFont="1">
      <alignment vertical="center"/>
    </xf>
    <xf numFmtId="38" fontId="13" fillId="0" borderId="1" xfId="1" applyFont="1" applyFill="1" applyBorder="1" applyAlignment="1">
      <alignment horizontal="right" vertical="center" wrapText="1"/>
    </xf>
    <xf numFmtId="38" fontId="13" fillId="2" borderId="1" xfId="1" applyFont="1" applyFill="1" applyBorder="1" applyAlignment="1">
      <alignment horizontal="right" vertical="center" wrapText="1"/>
    </xf>
    <xf numFmtId="38" fontId="29" fillId="0" borderId="1" xfId="1" applyFont="1" applyFill="1" applyBorder="1">
      <alignment vertical="center"/>
    </xf>
    <xf numFmtId="38" fontId="13" fillId="2" borderId="16" xfId="1" applyFont="1" applyFill="1" applyBorder="1" applyAlignment="1"/>
    <xf numFmtId="38" fontId="13" fillId="2" borderId="16" xfId="1" applyFont="1" applyFill="1" applyBorder="1" applyAlignment="1">
      <alignment wrapText="1"/>
    </xf>
    <xf numFmtId="38" fontId="28" fillId="3" borderId="1" xfId="1" applyFont="1" applyFill="1" applyBorder="1" applyAlignment="1" applyProtection="1">
      <alignment horizontal="right" vertical="center" wrapText="1"/>
      <protection locked="0"/>
    </xf>
    <xf numFmtId="38" fontId="13" fillId="3" borderId="1" xfId="1" applyFont="1" applyFill="1" applyBorder="1" applyAlignment="1" applyProtection="1">
      <alignment horizontal="right" vertical="center" wrapText="1"/>
      <protection locked="0"/>
    </xf>
    <xf numFmtId="38" fontId="23" fillId="3" borderId="96" xfId="1" applyFont="1" applyFill="1" applyBorder="1" applyAlignment="1" applyProtection="1">
      <protection locked="0"/>
    </xf>
    <xf numFmtId="38" fontId="23" fillId="3" borderId="18" xfId="1" applyFont="1" applyFill="1" applyBorder="1" applyAlignment="1" applyProtection="1">
      <protection locked="0"/>
    </xf>
    <xf numFmtId="38" fontId="23" fillId="3" borderId="48" xfId="1" applyFont="1" applyFill="1" applyBorder="1" applyAlignment="1" applyProtection="1">
      <protection locked="0"/>
    </xf>
    <xf numFmtId="38" fontId="23" fillId="3" borderId="16" xfId="1" applyFont="1" applyFill="1" applyBorder="1" applyAlignment="1" applyProtection="1">
      <protection locked="0"/>
    </xf>
    <xf numFmtId="38" fontId="23" fillId="3" borderId="51" xfId="1" applyFont="1" applyFill="1" applyBorder="1" applyAlignment="1" applyProtection="1">
      <protection locked="0"/>
    </xf>
    <xf numFmtId="38" fontId="23" fillId="3" borderId="17" xfId="1" applyFont="1" applyFill="1" applyBorder="1" applyAlignment="1" applyProtection="1">
      <protection locked="0"/>
    </xf>
    <xf numFmtId="38" fontId="23" fillId="3" borderId="28" xfId="1" applyFont="1" applyFill="1" applyBorder="1" applyAlignment="1" applyProtection="1">
      <protection locked="0"/>
    </xf>
    <xf numFmtId="38" fontId="23" fillId="3" borderId="1" xfId="1" applyFont="1" applyFill="1" applyBorder="1" applyAlignment="1" applyProtection="1">
      <protection locked="0"/>
    </xf>
    <xf numFmtId="38" fontId="23" fillId="3" borderId="27" xfId="1" applyFont="1" applyFill="1" applyBorder="1" applyAlignment="1" applyProtection="1">
      <protection locked="0"/>
    </xf>
    <xf numFmtId="38" fontId="23" fillId="3" borderId="24" xfId="1" applyFont="1" applyFill="1" applyBorder="1" applyAlignment="1" applyProtection="1">
      <protection locked="0"/>
    </xf>
    <xf numFmtId="38" fontId="23" fillId="3" borderId="22" xfId="1" applyFont="1" applyFill="1" applyBorder="1" applyAlignment="1" applyProtection="1">
      <protection locked="0"/>
    </xf>
    <xf numFmtId="38" fontId="23" fillId="3" borderId="23" xfId="1" applyFont="1" applyFill="1" applyBorder="1" applyAlignment="1" applyProtection="1">
      <protection locked="0"/>
    </xf>
    <xf numFmtId="38" fontId="23" fillId="3" borderId="20" xfId="1" applyFont="1" applyFill="1" applyBorder="1" applyAlignment="1" applyProtection="1">
      <protection locked="0"/>
    </xf>
    <xf numFmtId="38" fontId="23" fillId="3" borderId="15" xfId="1" applyFont="1" applyFill="1" applyBorder="1" applyAlignment="1" applyProtection="1">
      <protection locked="0"/>
    </xf>
    <xf numFmtId="38" fontId="23" fillId="3" borderId="6" xfId="1" applyFont="1" applyFill="1" applyBorder="1" applyAlignment="1" applyProtection="1">
      <protection locked="0"/>
    </xf>
    <xf numFmtId="0" fontId="23" fillId="3" borderId="1" xfId="6" applyFont="1" applyFill="1" applyBorder="1" applyProtection="1">
      <protection locked="0"/>
    </xf>
    <xf numFmtId="0" fontId="50" fillId="0" borderId="0" xfId="0" applyFont="1" applyAlignment="1">
      <alignment horizontal="centerContinuous" vertical="center"/>
    </xf>
    <xf numFmtId="0" fontId="10" fillId="3" borderId="1" xfId="0" applyFont="1" applyFill="1" applyBorder="1" applyProtection="1">
      <alignment vertical="center"/>
      <protection locked="0"/>
    </xf>
    <xf numFmtId="38" fontId="29" fillId="3" borderId="1" xfId="1" applyFont="1" applyFill="1" applyBorder="1" applyProtection="1">
      <alignment vertical="center"/>
      <protection locked="0"/>
    </xf>
    <xf numFmtId="0" fontId="10" fillId="0" borderId="26" xfId="0" applyFont="1" applyBorder="1" applyAlignment="1">
      <alignment horizontal="center" vertical="center"/>
    </xf>
    <xf numFmtId="0" fontId="18" fillId="3" borderId="78" xfId="6" applyFont="1" applyFill="1" applyBorder="1" applyAlignment="1" applyProtection="1">
      <alignment horizontal="center" vertical="center"/>
      <protection locked="0"/>
    </xf>
    <xf numFmtId="0" fontId="18" fillId="3" borderId="9" xfId="6" applyFont="1" applyFill="1" applyBorder="1" applyAlignment="1" applyProtection="1">
      <alignment horizontal="center" vertical="center"/>
      <protection locked="0"/>
    </xf>
    <xf numFmtId="0" fontId="18" fillId="3" borderId="2" xfId="6" applyFont="1" applyFill="1" applyBorder="1" applyAlignment="1" applyProtection="1">
      <alignment horizontal="center" vertical="center"/>
      <protection locked="0"/>
    </xf>
    <xf numFmtId="0" fontId="18" fillId="4" borderId="2" xfId="6" applyFont="1" applyFill="1" applyBorder="1" applyAlignment="1" applyProtection="1">
      <alignment horizontal="center" vertical="center"/>
      <protection locked="0"/>
    </xf>
    <xf numFmtId="0" fontId="18" fillId="3" borderId="47" xfId="6" applyFont="1" applyFill="1" applyBorder="1" applyAlignment="1" applyProtection="1">
      <alignment horizontal="center" vertical="center"/>
      <protection locked="0"/>
    </xf>
    <xf numFmtId="0" fontId="18" fillId="3" borderId="6" xfId="6" applyFont="1" applyFill="1" applyBorder="1" applyAlignment="1" applyProtection="1">
      <alignment horizontal="center" vertical="center"/>
      <protection locked="0"/>
    </xf>
    <xf numFmtId="0" fontId="18" fillId="3" borderId="1" xfId="6" applyFont="1" applyFill="1" applyBorder="1" applyAlignment="1" applyProtection="1">
      <alignment horizontal="center" vertical="center"/>
      <protection locked="0"/>
    </xf>
    <xf numFmtId="0" fontId="18" fillId="4" borderId="1" xfId="6" applyFont="1" applyFill="1" applyBorder="1" applyAlignment="1" applyProtection="1">
      <alignment horizontal="center" vertical="center"/>
      <protection locked="0"/>
    </xf>
    <xf numFmtId="38" fontId="57" fillId="0" borderId="2" xfId="7" applyFont="1" applyBorder="1" applyAlignment="1" applyProtection="1">
      <alignment horizontal="center" vertical="center"/>
      <protection locked="0"/>
    </xf>
    <xf numFmtId="9" fontId="18" fillId="0" borderId="2" xfId="30" applyFont="1" applyBorder="1" applyAlignment="1" applyProtection="1">
      <alignment horizontal="center" vertical="center"/>
      <protection locked="0"/>
    </xf>
    <xf numFmtId="9" fontId="18" fillId="0" borderId="1" xfId="30" applyFont="1" applyBorder="1" applyAlignment="1" applyProtection="1">
      <alignment horizontal="center" vertical="center"/>
      <protection locked="0"/>
    </xf>
    <xf numFmtId="0" fontId="40" fillId="0" borderId="0" xfId="26" applyFont="1" applyAlignment="1">
      <alignment horizontal="right" vertical="center"/>
    </xf>
    <xf numFmtId="0" fontId="39" fillId="0" borderId="0" xfId="26" applyFont="1" applyAlignment="1">
      <alignment horizontal="center" vertical="top" textRotation="255"/>
    </xf>
    <xf numFmtId="0" fontId="39" fillId="0" borderId="0" xfId="26" applyFont="1" applyAlignment="1" applyProtection="1">
      <alignment horizontal="right"/>
      <protection locked="0"/>
    </xf>
    <xf numFmtId="0" fontId="31" fillId="0" borderId="0" xfId="26" applyFont="1" applyAlignment="1">
      <alignment horizontal="center" vertical="center"/>
    </xf>
    <xf numFmtId="0" fontId="39" fillId="0" borderId="0" xfId="26" applyFont="1" applyAlignment="1">
      <alignment horizontal="left" vertical="top" wrapText="1"/>
    </xf>
    <xf numFmtId="0" fontId="39" fillId="0" borderId="1" xfId="26" applyFont="1" applyBorder="1" applyAlignment="1">
      <alignment horizontal="center" vertical="center"/>
    </xf>
    <xf numFmtId="0" fontId="39" fillId="0" borderId="0" xfId="26" applyFont="1" applyAlignment="1">
      <alignment vertical="top" wrapText="1"/>
    </xf>
    <xf numFmtId="0" fontId="39" fillId="0" borderId="2" xfId="26" applyFont="1" applyBorder="1" applyAlignment="1">
      <alignment horizontal="center" vertical="center" wrapText="1"/>
    </xf>
    <xf numFmtId="0" fontId="39" fillId="0" borderId="11" xfId="26" applyFont="1" applyBorder="1" applyAlignment="1">
      <alignment horizontal="center" vertical="center" wrapText="1"/>
    </xf>
    <xf numFmtId="0" fontId="39" fillId="0" borderId="3" xfId="26" applyFont="1" applyBorder="1" applyAlignment="1">
      <alignment horizontal="center" vertical="center" wrapText="1"/>
    </xf>
    <xf numFmtId="0" fontId="39" fillId="0" borderId="1" xfId="26" applyFont="1" applyBorder="1" applyAlignment="1">
      <alignment horizontal="center" vertical="center" wrapText="1"/>
    </xf>
    <xf numFmtId="0" fontId="39" fillId="0" borderId="2" xfId="26" applyFont="1" applyBorder="1" applyAlignment="1">
      <alignment horizontal="center" vertical="center"/>
    </xf>
    <xf numFmtId="0" fontId="39" fillId="0" borderId="11" xfId="26" applyFont="1" applyBorder="1" applyAlignment="1">
      <alignment horizontal="center" vertical="center"/>
    </xf>
    <xf numFmtId="0" fontId="39" fillId="0" borderId="3" xfId="26" applyFont="1" applyBorder="1" applyAlignment="1">
      <alignment horizontal="center" vertical="center"/>
    </xf>
    <xf numFmtId="0" fontId="39" fillId="2" borderId="2" xfId="26" applyFont="1" applyFill="1" applyBorder="1" applyAlignment="1">
      <alignment horizontal="center" vertical="center"/>
    </xf>
    <xf numFmtId="0" fontId="39" fillId="2" borderId="11" xfId="26" applyFont="1" applyFill="1" applyBorder="1" applyAlignment="1">
      <alignment horizontal="center" vertical="center"/>
    </xf>
    <xf numFmtId="0" fontId="39" fillId="2" borderId="3" xfId="26" applyFont="1" applyFill="1" applyBorder="1" applyAlignment="1">
      <alignment horizontal="center" vertical="center"/>
    </xf>
    <xf numFmtId="0" fontId="39" fillId="0" borderId="0" xfId="26" applyFont="1" applyAlignment="1">
      <alignment wrapText="1"/>
    </xf>
    <xf numFmtId="0" fontId="40" fillId="0" borderId="0" xfId="26" applyFont="1" applyAlignment="1">
      <alignment horizontal="center" vertical="center"/>
    </xf>
    <xf numFmtId="49" fontId="39" fillId="0" borderId="2" xfId="26" applyNumberFormat="1" applyFont="1" applyBorder="1" applyAlignment="1">
      <alignment horizontal="center" vertical="center" shrinkToFit="1"/>
    </xf>
    <xf numFmtId="49" fontId="39" fillId="0" borderId="11" xfId="26" applyNumberFormat="1" applyFont="1" applyBorder="1" applyAlignment="1">
      <alignment horizontal="center" vertical="center" shrinkToFit="1"/>
    </xf>
    <xf numFmtId="49" fontId="39" fillId="0" borderId="3" xfId="26" applyNumberFormat="1" applyFont="1" applyBorder="1" applyAlignment="1">
      <alignment horizontal="center" vertical="center" shrinkToFit="1"/>
    </xf>
    <xf numFmtId="0" fontId="39" fillId="2" borderId="2" xfId="26" applyFont="1" applyFill="1" applyBorder="1" applyAlignment="1">
      <alignment horizontal="center" vertical="center" shrinkToFit="1"/>
    </xf>
    <xf numFmtId="0" fontId="39" fillId="2" borderId="11" xfId="26" applyFont="1" applyFill="1" applyBorder="1" applyAlignment="1">
      <alignment horizontal="center" vertical="center" shrinkToFit="1"/>
    </xf>
    <xf numFmtId="56" fontId="39" fillId="0" borderId="2" xfId="26" applyNumberFormat="1" applyFont="1" applyBorder="1" applyAlignment="1">
      <alignment horizontal="center" vertical="center"/>
    </xf>
    <xf numFmtId="56" fontId="39" fillId="0" borderId="11" xfId="26" applyNumberFormat="1" applyFont="1" applyBorder="1" applyAlignment="1">
      <alignment horizontal="center" vertical="center"/>
    </xf>
    <xf numFmtId="56" fontId="39" fillId="0" borderId="3" xfId="26" applyNumberFormat="1" applyFont="1" applyBorder="1" applyAlignment="1">
      <alignment horizontal="center" vertical="center"/>
    </xf>
    <xf numFmtId="0" fontId="39" fillId="0" borderId="2" xfId="26" applyFont="1" applyBorder="1" applyAlignment="1">
      <alignment horizontal="center" vertical="center" shrinkToFit="1"/>
    </xf>
    <xf numFmtId="0" fontId="39" fillId="0" borderId="66" xfId="26" applyFont="1" applyBorder="1" applyAlignment="1">
      <alignment horizontal="center" vertical="center" shrinkToFit="1"/>
    </xf>
    <xf numFmtId="0" fontId="39" fillId="0" borderId="98" xfId="26" applyFont="1" applyBorder="1" applyAlignment="1">
      <alignment horizontal="center" vertical="center" shrinkToFit="1"/>
    </xf>
    <xf numFmtId="0" fontId="39" fillId="0" borderId="3" xfId="26" applyFont="1" applyBorder="1" applyAlignment="1">
      <alignment horizontal="center" vertical="center" shrinkToFit="1"/>
    </xf>
    <xf numFmtId="56" fontId="39" fillId="0" borderId="7" xfId="26" applyNumberFormat="1" applyFont="1" applyBorder="1" applyAlignment="1">
      <alignment horizontal="center" vertical="center" wrapText="1"/>
    </xf>
    <xf numFmtId="56" fontId="39" fillId="0" borderId="14" xfId="26" applyNumberFormat="1" applyFont="1" applyBorder="1" applyAlignment="1">
      <alignment horizontal="center" vertical="center"/>
    </xf>
    <xf numFmtId="56" fontId="39" fillId="0" borderId="10" xfId="26" applyNumberFormat="1" applyFont="1" applyBorder="1" applyAlignment="1">
      <alignment horizontal="center" vertical="center"/>
    </xf>
    <xf numFmtId="56" fontId="39" fillId="0" borderId="8" xfId="26" applyNumberFormat="1" applyFont="1" applyBorder="1" applyAlignment="1">
      <alignment horizontal="center" vertical="center"/>
    </xf>
    <xf numFmtId="56" fontId="39" fillId="0" borderId="0" xfId="26" applyNumberFormat="1" applyFont="1" applyAlignment="1">
      <alignment horizontal="center" vertical="center"/>
    </xf>
    <xf numFmtId="56" fontId="39" fillId="0" borderId="26" xfId="26" applyNumberFormat="1" applyFont="1" applyBorder="1" applyAlignment="1">
      <alignment horizontal="center" vertical="center"/>
    </xf>
    <xf numFmtId="56" fontId="39" fillId="0" borderId="9" xfId="26" applyNumberFormat="1" applyFont="1" applyBorder="1" applyAlignment="1">
      <alignment horizontal="center" vertical="center"/>
    </xf>
    <xf numFmtId="56" fontId="39" fillId="0" borderId="13" xfId="26" applyNumberFormat="1" applyFont="1" applyBorder="1" applyAlignment="1">
      <alignment horizontal="center" vertical="center"/>
    </xf>
    <xf numFmtId="56" fontId="39" fillId="0" borderId="15" xfId="26" applyNumberFormat="1" applyFont="1" applyBorder="1" applyAlignment="1">
      <alignment horizontal="center" vertical="center"/>
    </xf>
    <xf numFmtId="56" fontId="39" fillId="0" borderId="2" xfId="26" applyNumberFormat="1" applyFont="1" applyBorder="1" applyAlignment="1">
      <alignment horizontal="center" vertical="center" shrinkToFit="1"/>
    </xf>
    <xf numFmtId="56" fontId="39" fillId="0" borderId="11" xfId="26" applyNumberFormat="1" applyFont="1" applyBorder="1" applyAlignment="1">
      <alignment horizontal="center" vertical="center" shrinkToFit="1"/>
    </xf>
    <xf numFmtId="56" fontId="39" fillId="0" borderId="3" xfId="26" applyNumberFormat="1" applyFont="1" applyBorder="1" applyAlignment="1">
      <alignment horizontal="center" vertical="center" shrinkToFit="1"/>
    </xf>
    <xf numFmtId="0" fontId="31" fillId="0" borderId="0" xfId="27" applyFont="1" applyAlignment="1">
      <alignment horizontal="center" vertical="center"/>
    </xf>
    <xf numFmtId="0" fontId="39" fillId="0" borderId="0" xfId="27" applyFont="1" applyAlignment="1">
      <alignment horizontal="right" vertical="center"/>
    </xf>
    <xf numFmtId="0" fontId="39" fillId="0" borderId="0" xfId="27" applyFont="1" applyAlignment="1">
      <alignment vertical="center" wrapText="1"/>
    </xf>
    <xf numFmtId="0" fontId="39" fillId="0" borderId="0" xfId="27" applyFont="1" applyAlignment="1">
      <alignment horizontal="center" vertical="center"/>
    </xf>
    <xf numFmtId="0" fontId="39" fillId="0" borderId="0" xfId="3" applyFont="1" applyAlignment="1">
      <alignment horizontal="left" vertical="top" wrapText="1"/>
    </xf>
    <xf numFmtId="0" fontId="39" fillId="0" borderId="8" xfId="3" applyFont="1" applyBorder="1" applyAlignment="1">
      <alignment horizontal="left" vertical="top" wrapText="1"/>
    </xf>
    <xf numFmtId="0" fontId="39" fillId="0" borderId="26" xfId="3" applyFont="1" applyBorder="1" applyAlignment="1">
      <alignment horizontal="left" vertical="top" wrapText="1"/>
    </xf>
    <xf numFmtId="0" fontId="39" fillId="0" borderId="7" xfId="3" applyFont="1" applyBorder="1" applyAlignment="1">
      <alignment horizontal="left" vertical="top" wrapText="1"/>
    </xf>
    <xf numFmtId="0" fontId="39" fillId="0" borderId="14" xfId="3" applyFont="1" applyBorder="1" applyAlignment="1">
      <alignment horizontal="left" vertical="top" wrapText="1"/>
    </xf>
    <xf numFmtId="0" fontId="39" fillId="0" borderId="10" xfId="3" applyFont="1" applyBorder="1" applyAlignment="1">
      <alignment horizontal="left" vertical="top" wrapText="1"/>
    </xf>
    <xf numFmtId="0" fontId="39" fillId="0" borderId="9" xfId="3" applyFont="1" applyBorder="1" applyAlignment="1">
      <alignment horizontal="left" vertical="top" wrapText="1"/>
    </xf>
    <xf numFmtId="0" fontId="39" fillId="0" borderId="13" xfId="3" applyFont="1" applyBorder="1" applyAlignment="1">
      <alignment horizontal="left" vertical="top" wrapText="1"/>
    </xf>
    <xf numFmtId="0" fontId="39" fillId="0" borderId="15" xfId="3" applyFont="1" applyBorder="1" applyAlignment="1">
      <alignment horizontal="left" vertical="top" wrapText="1"/>
    </xf>
    <xf numFmtId="0" fontId="39" fillId="0" borderId="7" xfId="27" applyFont="1" applyBorder="1" applyAlignment="1">
      <alignment horizontal="center" vertical="center"/>
    </xf>
    <xf numFmtId="0" fontId="39" fillId="0" borderId="14" xfId="27" applyFont="1" applyBorder="1" applyAlignment="1">
      <alignment horizontal="center" vertical="center"/>
    </xf>
    <xf numFmtId="0" fontId="39" fillId="0" borderId="10" xfId="27" applyFont="1" applyBorder="1" applyAlignment="1">
      <alignment horizontal="center" vertical="center"/>
    </xf>
    <xf numFmtId="0" fontId="39" fillId="0" borderId="9" xfId="27" applyFont="1" applyBorder="1" applyAlignment="1">
      <alignment horizontal="center" vertical="center"/>
    </xf>
    <xf numFmtId="0" fontId="39" fillId="0" borderId="13" xfId="27" applyFont="1" applyBorder="1" applyAlignment="1">
      <alignment horizontal="center" vertical="center"/>
    </xf>
    <xf numFmtId="0" fontId="39" fillId="0" borderId="15" xfId="27" applyFont="1" applyBorder="1" applyAlignment="1">
      <alignment horizontal="center" vertical="center"/>
    </xf>
    <xf numFmtId="0" fontId="0" fillId="3" borderId="2" xfId="0" applyFill="1" applyBorder="1" applyAlignment="1" applyProtection="1">
      <alignment horizontal="left" vertical="center"/>
      <protection locked="0"/>
    </xf>
    <xf numFmtId="0" fontId="0" fillId="3" borderId="11"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2" xfId="0" applyFill="1" applyBorder="1" applyProtection="1">
      <alignment vertical="center"/>
      <protection locked="0"/>
    </xf>
    <xf numFmtId="0" fontId="0" fillId="3" borderId="11" xfId="0" applyFill="1" applyBorder="1" applyProtection="1">
      <alignment vertical="center"/>
      <protection locked="0"/>
    </xf>
    <xf numFmtId="0" fontId="0" fillId="3" borderId="3" xfId="0" applyFill="1" applyBorder="1" applyProtection="1">
      <alignment vertical="center"/>
      <protection locked="0"/>
    </xf>
    <xf numFmtId="0" fontId="13" fillId="2" borderId="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26" fillId="0" borderId="0" xfId="0" applyFont="1" applyAlignment="1">
      <alignment horizontal="center" vertical="center"/>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5"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0" borderId="0" xfId="0" applyFont="1" applyAlignment="1">
      <alignment horizontal="right" vertical="center"/>
    </xf>
    <xf numFmtId="0" fontId="11" fillId="0" borderId="0" xfId="0" applyFont="1" applyAlignment="1">
      <alignment horizontal="center" vertical="center"/>
    </xf>
    <xf numFmtId="0" fontId="23" fillId="0" borderId="43" xfId="6" applyFont="1" applyBorder="1" applyAlignment="1">
      <alignment horizontal="left"/>
    </xf>
    <xf numFmtId="0" fontId="23" fillId="0" borderId="33" xfId="6" applyFont="1" applyBorder="1" applyAlignment="1">
      <alignment horizontal="left"/>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3" fillId="2" borderId="11" xfId="0" applyFont="1" applyFill="1" applyBorder="1" applyAlignment="1">
      <alignment horizontal="center" vertical="center" shrinkToFit="1"/>
    </xf>
    <xf numFmtId="0" fontId="13" fillId="2" borderId="66"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38" fontId="13" fillId="0" borderId="0" xfId="1" applyFont="1" applyFill="1" applyBorder="1" applyAlignment="1">
      <alignment horizontal="right" vertical="center"/>
    </xf>
    <xf numFmtId="0" fontId="30" fillId="0" borderId="0" xfId="0" applyFont="1">
      <alignment vertical="center"/>
    </xf>
    <xf numFmtId="0" fontId="31" fillId="0" borderId="0" xfId="0" applyFont="1" applyAlignment="1">
      <alignment horizontal="center"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38" fontId="13" fillId="2" borderId="4" xfId="1" applyFont="1" applyFill="1" applyBorder="1" applyAlignment="1">
      <alignment horizontal="center" vertical="center"/>
    </xf>
    <xf numFmtId="38" fontId="13" fillId="2" borderId="6" xfId="1" applyFont="1" applyFill="1" applyBorder="1" applyAlignment="1">
      <alignment horizontal="center" vertical="center"/>
    </xf>
    <xf numFmtId="0" fontId="12" fillId="0" borderId="0" xfId="0" applyFont="1" applyAlignment="1">
      <alignment horizontal="center" vertical="center"/>
    </xf>
    <xf numFmtId="0" fontId="34" fillId="0" borderId="0" xfId="0" applyFont="1" applyAlignment="1">
      <alignment horizontal="center" vertical="center"/>
    </xf>
    <xf numFmtId="0" fontId="11" fillId="0" borderId="0" xfId="0" quotePrefix="1" applyFont="1" applyAlignment="1">
      <alignment horizontal="center" vertical="center"/>
    </xf>
    <xf numFmtId="0" fontId="18" fillId="0" borderId="74" xfId="6" applyFont="1" applyBorder="1" applyAlignment="1">
      <alignment horizontal="center" vertical="center" wrapText="1"/>
    </xf>
    <xf numFmtId="0" fontId="18" fillId="0" borderId="120" xfId="6" applyFont="1" applyBorder="1" applyAlignment="1">
      <alignment horizontal="center" vertical="center" wrapText="1"/>
    </xf>
    <xf numFmtId="0" fontId="18" fillId="0" borderId="77" xfId="6" applyFont="1" applyBorder="1" applyAlignment="1">
      <alignment horizontal="center" vertical="center" wrapText="1"/>
    </xf>
    <xf numFmtId="0" fontId="18" fillId="0" borderId="4" xfId="6" applyFont="1" applyBorder="1" applyAlignment="1">
      <alignment horizontal="center" vertical="center" wrapText="1"/>
    </xf>
    <xf numFmtId="0" fontId="18" fillId="0" borderId="5" xfId="6" applyFont="1" applyBorder="1" applyAlignment="1">
      <alignment horizontal="center" vertical="center" wrapText="1"/>
    </xf>
    <xf numFmtId="0" fontId="18" fillId="0" borderId="30" xfId="6" applyFont="1" applyBorder="1" applyAlignment="1">
      <alignment horizontal="center" vertical="center" wrapText="1"/>
    </xf>
    <xf numFmtId="0" fontId="18" fillId="0" borderId="2" xfId="6" applyFont="1" applyBorder="1" applyAlignment="1">
      <alignment horizontal="center" vertical="center" wrapText="1"/>
    </xf>
    <xf numFmtId="0" fontId="18" fillId="0" borderId="11" xfId="6" applyFont="1" applyBorder="1" applyAlignment="1">
      <alignment horizontal="center" vertical="center" wrapText="1"/>
    </xf>
    <xf numFmtId="0" fontId="18" fillId="0" borderId="3" xfId="6" applyFont="1" applyBorder="1" applyAlignment="1">
      <alignment horizontal="center" vertical="center" wrapText="1"/>
    </xf>
    <xf numFmtId="0" fontId="18" fillId="0" borderId="94" xfId="6" applyFont="1" applyBorder="1" applyAlignment="1">
      <alignment horizontal="center" vertical="center" wrapText="1"/>
    </xf>
    <xf numFmtId="0" fontId="17" fillId="0" borderId="1" xfId="6" applyBorder="1" applyAlignment="1">
      <alignment horizontal="center" vertical="center"/>
    </xf>
    <xf numFmtId="0" fontId="17" fillId="3" borderId="2" xfId="6" applyFill="1" applyBorder="1" applyAlignment="1" applyProtection="1">
      <alignment horizontal="center" vertical="center"/>
      <protection locked="0"/>
    </xf>
    <xf numFmtId="0" fontId="17" fillId="3" borderId="11" xfId="6" applyFill="1" applyBorder="1" applyAlignment="1" applyProtection="1">
      <alignment horizontal="center" vertical="center"/>
      <protection locked="0"/>
    </xf>
    <xf numFmtId="0" fontId="17" fillId="3" borderId="3" xfId="6" applyFill="1" applyBorder="1" applyAlignment="1" applyProtection="1">
      <alignment horizontal="center" vertical="center"/>
      <protection locked="0"/>
    </xf>
    <xf numFmtId="0" fontId="19" fillId="0" borderId="0" xfId="6" applyFont="1" applyAlignment="1">
      <alignment vertical="center" shrinkToFit="1"/>
    </xf>
    <xf numFmtId="0" fontId="18" fillId="0" borderId="1" xfId="6" applyFont="1" applyBorder="1" applyAlignment="1">
      <alignment horizontal="center" vertical="center" wrapText="1"/>
    </xf>
    <xf numFmtId="0" fontId="18" fillId="0" borderId="1" xfId="6" applyFont="1" applyBorder="1" applyAlignment="1">
      <alignment horizontal="center" vertical="center"/>
    </xf>
    <xf numFmtId="0" fontId="18" fillId="0" borderId="4" xfId="6" applyFont="1" applyBorder="1" applyAlignment="1">
      <alignment horizontal="center" vertical="center"/>
    </xf>
    <xf numFmtId="0" fontId="18" fillId="0" borderId="75" xfId="6" applyFont="1" applyBorder="1" applyAlignment="1">
      <alignment horizontal="center" vertical="center"/>
    </xf>
    <xf numFmtId="0" fontId="18" fillId="0" borderId="70" xfId="6" applyFont="1" applyBorder="1" applyAlignment="1">
      <alignment horizontal="center" vertical="center"/>
    </xf>
    <xf numFmtId="0" fontId="18" fillId="0" borderId="73" xfId="6" applyFont="1" applyBorder="1" applyAlignment="1">
      <alignment horizontal="center" vertical="center"/>
    </xf>
    <xf numFmtId="0" fontId="18" fillId="0" borderId="76" xfId="6" applyFont="1" applyBorder="1" applyAlignment="1">
      <alignment horizontal="center" vertical="center"/>
    </xf>
    <xf numFmtId="0" fontId="18" fillId="0" borderId="71" xfId="6" applyFont="1" applyBorder="1" applyAlignment="1">
      <alignment horizontal="center" vertical="center"/>
    </xf>
    <xf numFmtId="0" fontId="18" fillId="0" borderId="11" xfId="6" applyFont="1" applyBorder="1" applyAlignment="1">
      <alignment horizontal="center" vertical="center"/>
    </xf>
    <xf numFmtId="0" fontId="18" fillId="0" borderId="94" xfId="6" applyFont="1" applyBorder="1" applyAlignment="1">
      <alignment horizontal="center" vertical="center"/>
    </xf>
    <xf numFmtId="0" fontId="18" fillId="0" borderId="3" xfId="6" applyFont="1" applyBorder="1" applyAlignment="1">
      <alignment horizontal="center" vertical="center"/>
    </xf>
    <xf numFmtId="38" fontId="57" fillId="0" borderId="4" xfId="7" applyFont="1" applyBorder="1" applyAlignment="1">
      <alignment horizontal="center" vertical="center"/>
    </xf>
    <xf numFmtId="38" fontId="57" fillId="0" borderId="6" xfId="7" applyFont="1" applyBorder="1" applyAlignment="1">
      <alignment horizontal="center" vertical="center"/>
    </xf>
    <xf numFmtId="178" fontId="18" fillId="0" borderId="70" xfId="6" applyNumberFormat="1" applyFont="1" applyBorder="1" applyAlignment="1">
      <alignment vertical="center" shrinkToFit="1"/>
    </xf>
    <xf numFmtId="178" fontId="18" fillId="0" borderId="79" xfId="6" applyNumberFormat="1" applyFont="1" applyBorder="1" applyAlignment="1">
      <alignment vertical="center" shrinkToFit="1"/>
    </xf>
    <xf numFmtId="38" fontId="18" fillId="0" borderId="74" xfId="7" applyFont="1" applyFill="1" applyBorder="1" applyAlignment="1">
      <alignment horizontal="center" vertical="center"/>
    </xf>
    <xf numFmtId="38" fontId="18" fillId="0" borderId="137" xfId="7" applyFont="1" applyFill="1" applyBorder="1" applyAlignment="1">
      <alignment horizontal="center" vertical="center"/>
    </xf>
    <xf numFmtId="38" fontId="18" fillId="0" borderId="4" xfId="7" applyFont="1" applyFill="1" applyBorder="1" applyAlignment="1">
      <alignment horizontal="center" vertical="center"/>
    </xf>
    <xf numFmtId="38" fontId="18" fillId="0" borderId="6" xfId="7" applyFont="1" applyFill="1" applyBorder="1" applyAlignment="1">
      <alignment horizontal="center" vertical="center"/>
    </xf>
    <xf numFmtId="38" fontId="57" fillId="3" borderId="74" xfId="7" applyFont="1" applyFill="1" applyBorder="1" applyAlignment="1" applyProtection="1">
      <alignment horizontal="center" vertical="center"/>
      <protection locked="0"/>
    </xf>
    <xf numFmtId="38" fontId="57" fillId="3" borderId="137" xfId="7" applyFont="1" applyFill="1" applyBorder="1" applyAlignment="1" applyProtection="1">
      <alignment horizontal="center" vertical="center"/>
      <protection locked="0"/>
    </xf>
    <xf numFmtId="38" fontId="57" fillId="0" borderId="125" xfId="7" applyFont="1" applyBorder="1" applyAlignment="1">
      <alignment horizontal="center" vertical="center"/>
    </xf>
    <xf numFmtId="38" fontId="57" fillId="0" borderId="5" xfId="7" applyFont="1" applyBorder="1" applyAlignment="1">
      <alignment horizontal="center" vertical="center"/>
    </xf>
    <xf numFmtId="178" fontId="18" fillId="0" borderId="126" xfId="6" applyNumberFormat="1" applyFont="1" applyBorder="1" applyAlignment="1">
      <alignment vertical="center" shrinkToFit="1"/>
    </xf>
    <xf numFmtId="178" fontId="18" fillId="0" borderId="73" xfId="6" applyNumberFormat="1" applyFont="1" applyBorder="1" applyAlignment="1">
      <alignment vertical="center" shrinkToFit="1"/>
    </xf>
    <xf numFmtId="38" fontId="18" fillId="0" borderId="127" xfId="7" applyFont="1" applyFill="1" applyBorder="1" applyAlignment="1">
      <alignment horizontal="center" vertical="center"/>
    </xf>
    <xf numFmtId="38" fontId="18" fillId="0" borderId="120" xfId="7" applyFont="1" applyFill="1" applyBorder="1" applyAlignment="1">
      <alignment horizontal="center" vertical="center"/>
    </xf>
    <xf numFmtId="38" fontId="18" fillId="0" borderId="125" xfId="7" applyFont="1" applyFill="1" applyBorder="1" applyAlignment="1">
      <alignment horizontal="center" vertical="center"/>
    </xf>
    <xf numFmtId="38" fontId="18" fillId="0" borderId="5" xfId="7" applyFont="1" applyFill="1" applyBorder="1" applyAlignment="1">
      <alignment horizontal="center" vertical="center"/>
    </xf>
    <xf numFmtId="38" fontId="57" fillId="3" borderId="127" xfId="7" applyFont="1" applyFill="1" applyBorder="1" applyAlignment="1" applyProtection="1">
      <alignment horizontal="center" vertical="center"/>
      <protection locked="0"/>
    </xf>
    <xf numFmtId="38" fontId="57" fillId="3" borderId="120" xfId="7" applyFont="1" applyFill="1" applyBorder="1" applyAlignment="1" applyProtection="1">
      <alignment horizontal="center" vertical="center"/>
      <protection locked="0"/>
    </xf>
    <xf numFmtId="38" fontId="57" fillId="0" borderId="4" xfId="7" applyFont="1" applyBorder="1" applyAlignment="1" applyProtection="1">
      <alignment horizontal="center" vertical="center"/>
      <protection locked="0"/>
    </xf>
    <xf numFmtId="38" fontId="57" fillId="0" borderId="6" xfId="7" applyFont="1" applyBorder="1" applyAlignment="1" applyProtection="1">
      <alignment horizontal="center" vertical="center"/>
      <protection locked="0"/>
    </xf>
    <xf numFmtId="38" fontId="57" fillId="0" borderId="1" xfId="7" applyFont="1" applyBorder="1" applyAlignment="1">
      <alignment horizontal="center" vertical="center"/>
    </xf>
    <xf numFmtId="178" fontId="18" fillId="0" borderId="93" xfId="6" applyNumberFormat="1" applyFont="1" applyBorder="1" applyAlignment="1">
      <alignment vertical="center" shrinkToFit="1"/>
    </xf>
    <xf numFmtId="38" fontId="18" fillId="0" borderId="139" xfId="7" applyFont="1" applyFill="1" applyBorder="1" applyAlignment="1">
      <alignment horizontal="center" vertical="center"/>
    </xf>
    <xf numFmtId="38" fontId="18" fillId="0" borderId="1" xfId="7" applyFont="1" applyFill="1" applyBorder="1" applyAlignment="1">
      <alignment horizontal="center" vertical="center"/>
    </xf>
    <xf numFmtId="38" fontId="57" fillId="3" borderId="139" xfId="7" applyFont="1" applyFill="1" applyBorder="1" applyAlignment="1" applyProtection="1">
      <alignment horizontal="center" vertical="center"/>
      <protection locked="0"/>
    </xf>
    <xf numFmtId="0" fontId="18" fillId="0" borderId="4" xfId="7" applyNumberFormat="1" applyFont="1" applyFill="1" applyBorder="1" applyAlignment="1">
      <alignment horizontal="center" vertical="center" wrapText="1" shrinkToFit="1"/>
    </xf>
    <xf numFmtId="0" fontId="18" fillId="0" borderId="6" xfId="7" applyNumberFormat="1" applyFont="1" applyFill="1" applyBorder="1" applyAlignment="1">
      <alignment horizontal="center" vertical="center" wrapText="1" shrinkToFit="1"/>
    </xf>
    <xf numFmtId="38" fontId="57" fillId="4" borderId="74" xfId="7" applyFont="1" applyFill="1" applyBorder="1" applyAlignment="1" applyProtection="1">
      <alignment horizontal="center" vertical="center"/>
      <protection locked="0"/>
    </xf>
    <xf numFmtId="38" fontId="57" fillId="4" borderId="137" xfId="7" applyFont="1" applyFill="1" applyBorder="1" applyAlignment="1" applyProtection="1">
      <alignment horizontal="center" vertical="center"/>
      <protection locked="0"/>
    </xf>
    <xf numFmtId="38" fontId="57" fillId="4" borderId="4" xfId="7" applyFont="1" applyFill="1" applyBorder="1" applyAlignment="1">
      <alignment horizontal="center" vertical="center"/>
    </xf>
    <xf numFmtId="38" fontId="57" fillId="4" borderId="6" xfId="7" applyFont="1" applyFill="1" applyBorder="1" applyAlignment="1">
      <alignment horizontal="center" vertical="center"/>
    </xf>
    <xf numFmtId="0" fontId="17" fillId="3" borderId="2" xfId="6" applyFill="1" applyBorder="1" applyAlignment="1">
      <alignment horizontal="center" vertical="center"/>
    </xf>
    <xf numFmtId="0" fontId="17" fillId="3" borderId="3" xfId="6" applyFill="1" applyBorder="1" applyAlignment="1">
      <alignment horizontal="center" vertical="center"/>
    </xf>
    <xf numFmtId="0" fontId="17" fillId="0" borderId="2" xfId="6" applyBorder="1" applyAlignment="1">
      <alignment horizontal="center" vertical="center"/>
    </xf>
    <xf numFmtId="0" fontId="17" fillId="0" borderId="3" xfId="6" applyBorder="1" applyAlignment="1">
      <alignment horizontal="center" vertical="center"/>
    </xf>
    <xf numFmtId="0" fontId="19" fillId="0" borderId="70" xfId="6" applyFont="1" applyBorder="1" applyAlignment="1">
      <alignment horizontal="center" vertical="center" wrapText="1"/>
    </xf>
    <xf numFmtId="0" fontId="19" fillId="0" borderId="73" xfId="6" applyFont="1" applyBorder="1" applyAlignment="1">
      <alignment horizontal="center" vertical="center"/>
    </xf>
    <xf numFmtId="0" fontId="19" fillId="0" borderId="76" xfId="6" applyFont="1" applyBorder="1" applyAlignment="1">
      <alignment horizontal="center" vertical="center"/>
    </xf>
    <xf numFmtId="0" fontId="19" fillId="0" borderId="72" xfId="6" applyFont="1" applyBorder="1" applyAlignment="1">
      <alignment horizontal="center" vertical="center"/>
    </xf>
    <xf numFmtId="0" fontId="19" fillId="0" borderId="14" xfId="6" applyFont="1" applyBorder="1" applyAlignment="1">
      <alignment horizontal="center" vertical="center"/>
    </xf>
    <xf numFmtId="0" fontId="19" fillId="0" borderId="80" xfId="6" applyFont="1" applyBorder="1" applyAlignment="1">
      <alignment horizontal="center" vertical="center"/>
    </xf>
    <xf numFmtId="0" fontId="19" fillId="0" borderId="81" xfId="6" applyFont="1" applyBorder="1" applyAlignment="1">
      <alignment horizontal="center" vertical="center"/>
    </xf>
    <xf numFmtId="0" fontId="19" fillId="0" borderId="13" xfId="6" applyFont="1" applyBorder="1" applyAlignment="1">
      <alignment horizontal="center" vertical="center"/>
    </xf>
    <xf numFmtId="0" fontId="19" fillId="0" borderId="82" xfId="6" applyFont="1" applyBorder="1" applyAlignment="1">
      <alignment horizontal="center" vertical="center"/>
    </xf>
    <xf numFmtId="0" fontId="19" fillId="0" borderId="10" xfId="6" applyFont="1" applyBorder="1" applyAlignment="1">
      <alignment horizontal="center" vertical="center"/>
    </xf>
    <xf numFmtId="0" fontId="19" fillId="0" borderId="87" xfId="6" applyFont="1" applyBorder="1" applyAlignment="1">
      <alignment horizontal="center" vertical="center"/>
    </xf>
    <xf numFmtId="0" fontId="19" fillId="0" borderId="0" xfId="6" applyFont="1" applyAlignment="1">
      <alignment horizontal="center" vertical="center"/>
    </xf>
    <xf numFmtId="0" fontId="19" fillId="0" borderId="26" xfId="6" applyFont="1" applyBorder="1" applyAlignment="1">
      <alignment horizontal="center" vertical="center"/>
    </xf>
    <xf numFmtId="0" fontId="19" fillId="0" borderId="89" xfId="6" applyFont="1" applyBorder="1" applyAlignment="1">
      <alignment horizontal="center" vertical="center"/>
    </xf>
    <xf numFmtId="0" fontId="19" fillId="0" borderId="33" xfId="6" applyFont="1" applyBorder="1" applyAlignment="1">
      <alignment horizontal="center" vertical="center"/>
    </xf>
    <xf numFmtId="0" fontId="19" fillId="0" borderId="31" xfId="6" applyFont="1" applyBorder="1" applyAlignment="1">
      <alignment horizontal="center" vertical="center"/>
    </xf>
    <xf numFmtId="0" fontId="19" fillId="0" borderId="74" xfId="6" applyFont="1" applyBorder="1" applyAlignment="1">
      <alignment horizontal="center" vertical="center"/>
    </xf>
    <xf numFmtId="0" fontId="19" fillId="0" borderId="77" xfId="6" applyFont="1" applyBorder="1" applyAlignment="1">
      <alignment horizontal="center" vertical="center"/>
    </xf>
    <xf numFmtId="0" fontId="19" fillId="0" borderId="70" xfId="6" applyFont="1" applyBorder="1" applyAlignment="1">
      <alignment horizontal="center" vertical="center"/>
    </xf>
    <xf numFmtId="0" fontId="19" fillId="0" borderId="74" xfId="6" applyFont="1" applyBorder="1" applyAlignment="1">
      <alignment horizontal="center" vertical="center" wrapText="1"/>
    </xf>
    <xf numFmtId="0" fontId="19" fillId="0" borderId="4" xfId="6" applyFont="1" applyBorder="1" applyAlignment="1">
      <alignment horizontal="center" vertical="center" wrapText="1"/>
    </xf>
    <xf numFmtId="0" fontId="19" fillId="0" borderId="77" xfId="6" applyFont="1" applyBorder="1" applyAlignment="1">
      <alignment horizontal="center" vertical="center" wrapText="1"/>
    </xf>
    <xf numFmtId="0" fontId="19" fillId="0" borderId="30" xfId="6" applyFont="1" applyBorder="1" applyAlignment="1">
      <alignment horizontal="center" vertical="center" wrapText="1"/>
    </xf>
    <xf numFmtId="0" fontId="19" fillId="0" borderId="4" xfId="6" applyFont="1" applyBorder="1" applyAlignment="1">
      <alignment horizontal="center" vertical="center"/>
    </xf>
    <xf numFmtId="0" fontId="19" fillId="0" borderId="30" xfId="6" applyFont="1" applyBorder="1" applyAlignment="1">
      <alignment horizontal="center" vertical="center"/>
    </xf>
    <xf numFmtId="0" fontId="19" fillId="3" borderId="91" xfId="6" applyFont="1" applyFill="1" applyBorder="1" applyAlignment="1">
      <alignment horizontal="center" vertical="center"/>
    </xf>
    <xf numFmtId="0" fontId="19" fillId="3" borderId="61" xfId="6" applyFont="1" applyFill="1" applyBorder="1" applyAlignment="1">
      <alignment horizontal="center" vertical="center"/>
    </xf>
    <xf numFmtId="0" fontId="19" fillId="3" borderId="78" xfId="6" applyFont="1" applyFill="1" applyBorder="1" applyAlignment="1">
      <alignment horizontal="center" vertical="center"/>
    </xf>
    <xf numFmtId="0" fontId="19" fillId="3" borderId="92" xfId="6" applyFont="1" applyFill="1" applyBorder="1" applyAlignment="1">
      <alignment horizontal="center" vertical="center"/>
    </xf>
    <xf numFmtId="0" fontId="19" fillId="3" borderId="71" xfId="6" applyFont="1" applyFill="1" applyBorder="1" applyAlignment="1">
      <alignment horizontal="center" vertical="center"/>
    </xf>
    <xf numFmtId="0" fontId="19" fillId="3" borderId="3" xfId="6" applyFont="1" applyFill="1" applyBorder="1" applyAlignment="1">
      <alignment horizontal="center" vertical="center"/>
    </xf>
    <xf numFmtId="0" fontId="19" fillId="3" borderId="2" xfId="6" applyFont="1" applyFill="1" applyBorder="1" applyAlignment="1">
      <alignment horizontal="center" vertical="center"/>
    </xf>
    <xf numFmtId="0" fontId="19" fillId="3" borderId="94" xfId="6" applyFont="1" applyFill="1" applyBorder="1" applyAlignment="1">
      <alignment horizontal="center" vertical="center"/>
    </xf>
    <xf numFmtId="0" fontId="19" fillId="0" borderId="71" xfId="6" applyFont="1" applyBorder="1" applyAlignment="1">
      <alignment horizontal="center" vertical="center"/>
    </xf>
    <xf numFmtId="0" fontId="19" fillId="0" borderId="3" xfId="6" applyFont="1" applyBorder="1" applyAlignment="1">
      <alignment horizontal="center" vertical="center"/>
    </xf>
    <xf numFmtId="0" fontId="19" fillId="0" borderId="2" xfId="6" applyFont="1" applyBorder="1" applyAlignment="1">
      <alignment horizontal="center" vertical="center"/>
    </xf>
    <xf numFmtId="0" fontId="19" fillId="0" borderId="94" xfId="6" applyFont="1" applyBorder="1" applyAlignment="1">
      <alignment horizontal="center" vertical="center"/>
    </xf>
    <xf numFmtId="0" fontId="44" fillId="0" borderId="0" xfId="0" applyFont="1" applyAlignment="1">
      <alignment vertical="top" wrapText="1"/>
    </xf>
    <xf numFmtId="0" fontId="39" fillId="0" borderId="0" xfId="0" applyFont="1" applyAlignment="1">
      <alignment vertical="top" wrapText="1"/>
    </xf>
    <xf numFmtId="0" fontId="49" fillId="0" borderId="0" xfId="0" applyFont="1" applyAlignment="1">
      <alignment horizontal="center" vertical="center"/>
    </xf>
    <xf numFmtId="0" fontId="50" fillId="0" borderId="0" xfId="0" applyFont="1" applyAlignment="1">
      <alignment horizontal="center" vertical="center"/>
    </xf>
    <xf numFmtId="0" fontId="44" fillId="4" borderId="9" xfId="0" applyFont="1" applyFill="1" applyBorder="1">
      <alignment vertical="center"/>
    </xf>
    <xf numFmtId="0" fontId="44" fillId="4" borderId="13" xfId="0" applyFont="1" applyFill="1" applyBorder="1">
      <alignment vertical="center"/>
    </xf>
    <xf numFmtId="0" fontId="44" fillId="0" borderId="7" xfId="0" applyFont="1" applyBorder="1">
      <alignment vertical="center"/>
    </xf>
    <xf numFmtId="0" fontId="44" fillId="0" borderId="14" xfId="0" applyFont="1" applyBorder="1">
      <alignment vertical="center"/>
    </xf>
    <xf numFmtId="0" fontId="44" fillId="2" borderId="1" xfId="0" applyFont="1" applyFill="1" applyBorder="1" applyAlignment="1">
      <alignment horizontal="center" vertical="center"/>
    </xf>
    <xf numFmtId="0" fontId="44" fillId="2" borderId="75"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44" fillId="2" borderId="2" xfId="0" applyFont="1" applyFill="1" applyBorder="1" applyAlignment="1">
      <alignment horizontal="center" vertical="center"/>
    </xf>
    <xf numFmtId="0" fontId="44" fillId="2" borderId="11"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4" xfId="0" applyFont="1" applyFill="1" applyBorder="1" applyAlignment="1">
      <alignment horizontal="center" vertical="center"/>
    </xf>
    <xf numFmtId="0" fontId="44" fillId="2" borderId="10" xfId="0" applyFont="1" applyFill="1" applyBorder="1" applyAlignment="1">
      <alignment horizontal="center" vertical="center"/>
    </xf>
    <xf numFmtId="0" fontId="44" fillId="2" borderId="83" xfId="0" applyFont="1" applyFill="1" applyBorder="1" applyAlignment="1">
      <alignment horizontal="center" vertical="center"/>
    </xf>
    <xf numFmtId="0" fontId="44" fillId="2" borderId="33" xfId="0" applyFont="1" applyFill="1" applyBorder="1" applyAlignment="1">
      <alignment horizontal="center" vertical="center"/>
    </xf>
    <xf numFmtId="0" fontId="44" fillId="2" borderId="31" xfId="0" applyFont="1" applyFill="1" applyBorder="1" applyAlignment="1">
      <alignment horizontal="center" vertical="center"/>
    </xf>
  </cellXfs>
  <cellStyles count="31">
    <cellStyle name="パーセント" xfId="30" builtinId="5"/>
    <cellStyle name="パーセント 2" xfId="9" xr:uid="{00000000-0005-0000-0000-000000000000}"/>
    <cellStyle name="パーセント 3" xfId="10" xr:uid="{00000000-0005-0000-0000-000001000000}"/>
    <cellStyle name="桁区切り" xfId="1" builtinId="6"/>
    <cellStyle name="桁区切り 2" xfId="7" xr:uid="{00000000-0005-0000-0000-000003000000}"/>
    <cellStyle name="桁区切り 2 2" xfId="11" xr:uid="{00000000-0005-0000-0000-000004000000}"/>
    <cellStyle name="桁区切り 2 3" xfId="19" xr:uid="{00000000-0005-0000-0000-000005000000}"/>
    <cellStyle name="桁区切り 3" xfId="8" xr:uid="{00000000-0005-0000-0000-000006000000}"/>
    <cellStyle name="桁区切り 3 2" xfId="17" xr:uid="{00000000-0005-0000-0000-000007000000}"/>
    <cellStyle name="桁区切り 3 3" xfId="21" xr:uid="{00000000-0005-0000-0000-000008000000}"/>
    <cellStyle name="桁区切り 4" xfId="12" xr:uid="{00000000-0005-0000-0000-000009000000}"/>
    <cellStyle name="桁区切り 4 2" xfId="20" xr:uid="{00000000-0005-0000-0000-00000A000000}"/>
    <cellStyle name="桁区切り 4 2 2" xfId="24" xr:uid="{BF41B0D3-58CD-42D3-95E6-9C9FD39851D9}"/>
    <cellStyle name="標準" xfId="0" builtinId="0"/>
    <cellStyle name="標準 2" xfId="2" xr:uid="{00000000-0005-0000-0000-00000C000000}"/>
    <cellStyle name="標準 2 2" xfId="6" xr:uid="{00000000-0005-0000-0000-00000D000000}"/>
    <cellStyle name="標準 2 2 2" xfId="18" xr:uid="{00000000-0005-0000-0000-00000E000000}"/>
    <cellStyle name="標準 2 2 2 2" xfId="22" xr:uid="{00000000-0005-0000-0000-00000F000000}"/>
    <cellStyle name="標準 2 2 2 3" xfId="23" xr:uid="{00000000-0005-0000-0000-000010000000}"/>
    <cellStyle name="標準 2 3" xfId="16" xr:uid="{00000000-0005-0000-0000-000011000000}"/>
    <cellStyle name="標準 2 4" xfId="25" xr:uid="{878DA672-6689-4BFA-972E-4EACF643B961}"/>
    <cellStyle name="標準 3" xfId="3" xr:uid="{00000000-0005-0000-0000-000012000000}"/>
    <cellStyle name="標準 3 2" xfId="13" xr:uid="{00000000-0005-0000-0000-000013000000}"/>
    <cellStyle name="標準 3 2 2" xfId="26" xr:uid="{964F92D3-AD02-41DC-B70E-3D17A57BC601}"/>
    <cellStyle name="標準 3 3" xfId="28" xr:uid="{CBD86C8F-D43D-4E2B-9B5C-4D9D6DFCBDAD}"/>
    <cellStyle name="標準 4" xfId="4" xr:uid="{00000000-0005-0000-0000-000014000000}"/>
    <cellStyle name="標準 5" xfId="14" xr:uid="{00000000-0005-0000-0000-000015000000}"/>
    <cellStyle name="標準 5 2" xfId="29" xr:uid="{AD0A71DE-BDBA-4B98-858F-84D23E0CBA17}"/>
    <cellStyle name="標準 6" xfId="15" xr:uid="{00000000-0005-0000-0000-000016000000}"/>
    <cellStyle name="標準 6 2" xfId="27" xr:uid="{C6D57A87-D165-4B26-816D-EFDBA4DED8D4}"/>
    <cellStyle name="未定義" xfId="5" xr:uid="{00000000-0005-0000-0000-000018000000}"/>
  </cellStyles>
  <dxfs count="1">
    <dxf>
      <font>
        <condense val="0"/>
        <extend val="0"/>
        <color indexed="22"/>
      </font>
    </dxf>
  </dxfs>
  <tableStyles count="0" defaultTableStyle="TableStyleMedium2" defaultPivotStyle="PivotStyleLight16"/>
  <colors>
    <mruColors>
      <color rgb="FFFFFF99"/>
      <color rgb="FFFFCCFF"/>
      <color rgb="FFFF66FF"/>
      <color rgb="FFFF00FF"/>
      <color rgb="FFCCEC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28575</xdr:rowOff>
    </xdr:from>
    <xdr:to>
      <xdr:col>4</xdr:col>
      <xdr:colOff>0</xdr:colOff>
      <xdr:row>6</xdr:row>
      <xdr:rowOff>0</xdr:rowOff>
    </xdr:to>
    <xdr:sp macro="" textlink="">
      <xdr:nvSpPr>
        <xdr:cNvPr id="2" name="Line 1">
          <a:extLst>
            <a:ext uri="{FF2B5EF4-FFF2-40B4-BE49-F238E27FC236}">
              <a16:creationId xmlns:a16="http://schemas.microsoft.com/office/drawing/2014/main" id="{CA5A24A9-DED1-4A46-A7F6-37A5695F75CD}"/>
            </a:ext>
          </a:extLst>
        </xdr:cNvPr>
        <xdr:cNvSpPr>
          <a:spLocks noChangeShapeType="1"/>
        </xdr:cNvSpPr>
      </xdr:nvSpPr>
      <xdr:spPr bwMode="auto">
        <a:xfrm>
          <a:off x="98425" y="695325"/>
          <a:ext cx="2263775" cy="352425"/>
        </a:xfrm>
        <a:prstGeom prst="line">
          <a:avLst/>
        </a:prstGeom>
        <a:noFill/>
        <a:ln w="9525">
          <a:solidFill>
            <a:srgbClr val="000000"/>
          </a:solidFill>
          <a:round/>
          <a:headEnd/>
          <a:tailEnd/>
        </a:ln>
      </xdr:spPr>
    </xdr:sp>
    <xdr:clientData/>
  </xdr:twoCellAnchor>
  <xdr:twoCellAnchor>
    <xdr:from>
      <xdr:col>1</xdr:col>
      <xdr:colOff>9525</xdr:colOff>
      <xdr:row>20</xdr:row>
      <xdr:rowOff>28575</xdr:rowOff>
    </xdr:from>
    <xdr:to>
      <xdr:col>4</xdr:col>
      <xdr:colOff>0</xdr:colOff>
      <xdr:row>22</xdr:row>
      <xdr:rowOff>0</xdr:rowOff>
    </xdr:to>
    <xdr:sp macro="" textlink="">
      <xdr:nvSpPr>
        <xdr:cNvPr id="3" name="Line 1">
          <a:extLst>
            <a:ext uri="{FF2B5EF4-FFF2-40B4-BE49-F238E27FC236}">
              <a16:creationId xmlns:a16="http://schemas.microsoft.com/office/drawing/2014/main" id="{46E5ED76-E38F-4143-9A66-89FA009042C2}"/>
            </a:ext>
          </a:extLst>
        </xdr:cNvPr>
        <xdr:cNvSpPr>
          <a:spLocks noChangeShapeType="1"/>
        </xdr:cNvSpPr>
      </xdr:nvSpPr>
      <xdr:spPr bwMode="auto">
        <a:xfrm>
          <a:off x="98425" y="3648075"/>
          <a:ext cx="2263775" cy="35242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A12D-504E-45E1-804D-DFAC4FA4A494}">
  <sheetPr>
    <pageSetUpPr fitToPage="1"/>
  </sheetPr>
  <dimension ref="A1:AH31"/>
  <sheetViews>
    <sheetView showGridLines="0" tabSelected="1" view="pageBreakPreview" zoomScaleNormal="100" zoomScaleSheetLayoutView="100" workbookViewId="0">
      <selection activeCell="H11" sqref="H11"/>
    </sheetView>
  </sheetViews>
  <sheetFormatPr defaultColWidth="3.44140625" defaultRowHeight="13.2" x14ac:dyDescent="0.15"/>
  <cols>
    <col min="1" max="31" width="3" style="168" customWidth="1"/>
    <col min="32" max="32" width="3.44140625" style="168" customWidth="1"/>
    <col min="33" max="33" width="13.88671875" style="168" customWidth="1"/>
    <col min="34" max="34" width="9.109375" style="168" bestFit="1" customWidth="1"/>
    <col min="35" max="40" width="13.88671875" style="168" customWidth="1"/>
    <col min="41" max="16384" width="3.44140625" style="168"/>
  </cols>
  <sheetData>
    <row r="1" spans="1:34" s="156" customFormat="1" ht="21" customHeight="1" x14ac:dyDescent="0.2">
      <c r="Z1" s="445" t="s">
        <v>157</v>
      </c>
      <c r="AA1" s="445"/>
      <c r="AB1" s="445"/>
      <c r="AC1" s="445"/>
      <c r="AD1" s="445"/>
      <c r="AE1" s="171"/>
      <c r="AF1" s="446"/>
    </row>
    <row r="2" spans="1:34" s="156" customFormat="1" ht="21" customHeight="1" x14ac:dyDescent="0.2">
      <c r="W2" s="447" t="s">
        <v>168</v>
      </c>
      <c r="X2" s="447"/>
      <c r="Y2" s="447"/>
      <c r="Z2" s="447"/>
      <c r="AA2" s="447"/>
      <c r="AB2" s="447"/>
      <c r="AC2" s="447"/>
      <c r="AD2" s="447"/>
      <c r="AE2" s="447"/>
      <c r="AF2" s="446"/>
    </row>
    <row r="3" spans="1:34" s="156" customFormat="1" ht="21" customHeight="1" x14ac:dyDescent="0.2">
      <c r="Y3" s="160"/>
      <c r="Z3" s="160"/>
      <c r="AA3" s="160"/>
      <c r="AB3" s="160"/>
      <c r="AC3" s="160"/>
      <c r="AD3" s="160"/>
      <c r="AE3" s="160"/>
      <c r="AF3" s="446"/>
    </row>
    <row r="4" spans="1:34" s="156" customFormat="1" ht="21" customHeight="1" x14ac:dyDescent="0.2">
      <c r="A4" s="448" t="s">
        <v>186</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6"/>
      <c r="AH4" s="172"/>
    </row>
    <row r="5" spans="1:34" s="156" customFormat="1" ht="21" customHeight="1" x14ac:dyDescent="0.2">
      <c r="Y5" s="160"/>
      <c r="Z5" s="160"/>
      <c r="AA5" s="160"/>
      <c r="AB5" s="160"/>
      <c r="AC5" s="160"/>
      <c r="AD5" s="160"/>
      <c r="AE5" s="160"/>
      <c r="AF5" s="446"/>
    </row>
    <row r="6" spans="1:34" s="156" customFormat="1" ht="30" customHeight="1" x14ac:dyDescent="0.2">
      <c r="B6" s="449" t="s">
        <v>199</v>
      </c>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160"/>
      <c r="AF6" s="446"/>
    </row>
    <row r="7" spans="1:34" s="156" customFormat="1" ht="23.25" customHeight="1" x14ac:dyDescent="0.2">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0"/>
      <c r="AF7" s="446"/>
    </row>
    <row r="8" spans="1:34" s="156" customFormat="1" ht="21" customHeight="1" x14ac:dyDescent="0.2">
      <c r="Y8" s="160"/>
      <c r="Z8" s="160"/>
      <c r="AA8" s="160"/>
      <c r="AB8" s="160"/>
      <c r="AC8" s="160"/>
      <c r="AD8" s="160"/>
      <c r="AE8" s="160"/>
      <c r="AF8" s="446"/>
    </row>
    <row r="9" spans="1:34" s="156" customFormat="1" ht="30" customHeight="1" x14ac:dyDescent="0.2">
      <c r="B9" s="450" t="s">
        <v>171</v>
      </c>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160"/>
      <c r="AF9" s="446"/>
    </row>
    <row r="10" spans="1:34" s="156" customFormat="1" ht="30" customHeight="1" x14ac:dyDescent="0.2">
      <c r="B10" s="450" t="s">
        <v>159</v>
      </c>
      <c r="C10" s="450"/>
      <c r="D10" s="450"/>
      <c r="E10" s="450"/>
      <c r="F10" s="450"/>
      <c r="G10" s="450"/>
      <c r="H10" s="450" t="s">
        <v>526</v>
      </c>
      <c r="I10" s="450"/>
      <c r="J10" s="450"/>
      <c r="K10" s="450"/>
      <c r="L10" s="450"/>
      <c r="M10" s="450"/>
      <c r="N10" s="450"/>
      <c r="O10" s="450"/>
      <c r="P10" s="450"/>
      <c r="Q10" s="450"/>
      <c r="R10" s="450"/>
      <c r="S10" s="450"/>
      <c r="T10" s="450"/>
      <c r="U10" s="450"/>
      <c r="V10" s="450"/>
      <c r="W10" s="450"/>
      <c r="X10" s="450"/>
      <c r="Y10" s="450"/>
      <c r="Z10" s="450"/>
      <c r="AA10" s="450"/>
      <c r="AB10" s="450"/>
      <c r="AC10" s="450"/>
      <c r="AD10" s="450"/>
      <c r="AE10" s="160"/>
      <c r="AF10" s="446"/>
    </row>
    <row r="11" spans="1:34" s="156" customFormat="1" ht="21.75" customHeight="1" x14ac:dyDescent="0.2">
      <c r="AF11" s="446"/>
    </row>
    <row r="12" spans="1:34" ht="21.75" customHeight="1" x14ac:dyDescent="0.15">
      <c r="A12" s="167"/>
      <c r="B12" s="451" t="s">
        <v>187</v>
      </c>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167"/>
      <c r="AF12" s="446"/>
    </row>
    <row r="13" spans="1:34" s="156" customFormat="1" ht="19.5" customHeight="1" x14ac:dyDescent="0.2">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173"/>
      <c r="AF13" s="446"/>
    </row>
    <row r="14" spans="1:34" s="156" customFormat="1" ht="19.5" customHeight="1" x14ac:dyDescent="0.2">
      <c r="B14" s="451" t="s">
        <v>178</v>
      </c>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173"/>
      <c r="AF14" s="446"/>
    </row>
    <row r="15" spans="1:34" ht="19.5" customHeight="1" x14ac:dyDescent="0.15">
      <c r="A15" s="174"/>
      <c r="B15" s="451"/>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173"/>
      <c r="AF15" s="446"/>
    </row>
    <row r="16" spans="1:34" ht="19.5" customHeight="1" x14ac:dyDescent="0.15">
      <c r="A16" s="174"/>
      <c r="B16" s="449" t="s">
        <v>179</v>
      </c>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173"/>
      <c r="AF16" s="446"/>
    </row>
    <row r="17" spans="1:32" ht="19.5" customHeight="1" x14ac:dyDescent="0.15">
      <c r="A17" s="174"/>
      <c r="B17" s="449"/>
      <c r="C17" s="449"/>
      <c r="D17" s="449"/>
      <c r="E17" s="449"/>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174"/>
      <c r="AF17" s="446"/>
    </row>
    <row r="18" spans="1:32" ht="7.5" customHeight="1" x14ac:dyDescent="0.2">
      <c r="A18" s="167"/>
      <c r="B18" s="156"/>
      <c r="C18" s="156"/>
      <c r="D18" s="156"/>
      <c r="E18" s="156"/>
      <c r="F18" s="156"/>
      <c r="G18" s="156"/>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446"/>
    </row>
    <row r="19" spans="1:32" ht="21.75" customHeight="1" x14ac:dyDescent="0.15">
      <c r="A19" s="174"/>
      <c r="B19" s="167"/>
      <c r="C19" s="162" t="s">
        <v>160</v>
      </c>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74"/>
      <c r="AF19" s="446"/>
    </row>
    <row r="20" spans="1:32" ht="20.100000000000001" customHeight="1" x14ac:dyDescent="0.15">
      <c r="A20" s="174"/>
      <c r="B20" s="167"/>
      <c r="C20" s="452" t="s">
        <v>180</v>
      </c>
      <c r="D20" s="453"/>
      <c r="E20" s="453"/>
      <c r="F20" s="453"/>
      <c r="G20" s="453"/>
      <c r="H20" s="454"/>
      <c r="I20" s="455"/>
      <c r="J20" s="455"/>
      <c r="K20" s="455"/>
      <c r="L20" s="455"/>
      <c r="M20" s="455"/>
      <c r="N20" s="455"/>
      <c r="O20" s="455"/>
      <c r="P20" s="455"/>
      <c r="Q20" s="455"/>
      <c r="R20" s="455"/>
      <c r="S20" s="455"/>
      <c r="T20" s="455"/>
      <c r="U20" s="455"/>
      <c r="V20" s="455"/>
      <c r="W20" s="455"/>
      <c r="X20" s="455"/>
      <c r="Y20" s="455"/>
      <c r="Z20" s="455"/>
      <c r="AA20" s="455"/>
      <c r="AB20" s="455"/>
      <c r="AC20" s="455"/>
      <c r="AD20" s="167"/>
      <c r="AE20" s="174"/>
      <c r="AF20" s="446"/>
    </row>
    <row r="21" spans="1:32" ht="20.100000000000001" customHeight="1" x14ac:dyDescent="0.15">
      <c r="A21" s="174"/>
      <c r="B21" s="167"/>
      <c r="C21" s="452" t="s">
        <v>181</v>
      </c>
      <c r="D21" s="453"/>
      <c r="E21" s="453"/>
      <c r="F21" s="453"/>
      <c r="G21" s="453"/>
      <c r="H21" s="454"/>
      <c r="I21" s="455"/>
      <c r="J21" s="455"/>
      <c r="K21" s="455"/>
      <c r="L21" s="455"/>
      <c r="M21" s="455"/>
      <c r="N21" s="455"/>
      <c r="O21" s="455"/>
      <c r="P21" s="455"/>
      <c r="Q21" s="455"/>
      <c r="R21" s="455"/>
      <c r="S21" s="455"/>
      <c r="T21" s="455"/>
      <c r="U21" s="455"/>
      <c r="V21" s="455"/>
      <c r="W21" s="455"/>
      <c r="X21" s="455"/>
      <c r="Y21" s="455"/>
      <c r="Z21" s="455"/>
      <c r="AA21" s="455"/>
      <c r="AB21" s="455"/>
      <c r="AC21" s="455"/>
      <c r="AD21" s="167"/>
      <c r="AE21" s="174"/>
      <c r="AF21" s="446"/>
    </row>
    <row r="22" spans="1:32" ht="20.100000000000001" customHeight="1" x14ac:dyDescent="0.15">
      <c r="A22" s="174"/>
      <c r="B22" s="167"/>
      <c r="C22" s="452" t="s">
        <v>182</v>
      </c>
      <c r="D22" s="453"/>
      <c r="E22" s="453"/>
      <c r="F22" s="453"/>
      <c r="G22" s="453"/>
      <c r="H22" s="454"/>
      <c r="I22" s="455"/>
      <c r="J22" s="455"/>
      <c r="K22" s="455"/>
      <c r="L22" s="455"/>
      <c r="M22" s="455"/>
      <c r="N22" s="455"/>
      <c r="O22" s="455"/>
      <c r="P22" s="455"/>
      <c r="Q22" s="455"/>
      <c r="R22" s="455"/>
      <c r="S22" s="455"/>
      <c r="T22" s="455"/>
      <c r="U22" s="455"/>
      <c r="V22" s="455"/>
      <c r="W22" s="455"/>
      <c r="X22" s="455"/>
      <c r="Y22" s="455"/>
      <c r="Z22" s="455"/>
      <c r="AA22" s="455"/>
      <c r="AB22" s="455"/>
      <c r="AC22" s="455"/>
      <c r="AD22" s="167"/>
      <c r="AE22" s="174"/>
      <c r="AF22" s="446"/>
    </row>
    <row r="23" spans="1:32" ht="20.100000000000001" customHeight="1" x14ac:dyDescent="0.15">
      <c r="A23" s="174"/>
      <c r="B23" s="167"/>
      <c r="C23" s="452" t="s">
        <v>183</v>
      </c>
      <c r="D23" s="453"/>
      <c r="E23" s="453"/>
      <c r="F23" s="453"/>
      <c r="G23" s="453"/>
      <c r="H23" s="454"/>
      <c r="I23" s="455"/>
      <c r="J23" s="455"/>
      <c r="K23" s="455"/>
      <c r="L23" s="455"/>
      <c r="M23" s="455"/>
      <c r="N23" s="455"/>
      <c r="O23" s="455"/>
      <c r="P23" s="455"/>
      <c r="Q23" s="455"/>
      <c r="R23" s="455"/>
      <c r="S23" s="455"/>
      <c r="T23" s="455"/>
      <c r="U23" s="455"/>
      <c r="V23" s="455"/>
      <c r="W23" s="455"/>
      <c r="X23" s="455"/>
      <c r="Y23" s="455"/>
      <c r="Z23" s="455"/>
      <c r="AA23" s="455"/>
      <c r="AB23" s="455"/>
      <c r="AC23" s="455"/>
      <c r="AD23" s="167"/>
      <c r="AE23" s="174"/>
      <c r="AF23" s="446"/>
    </row>
    <row r="24" spans="1:32" ht="20.100000000000001" customHeight="1" x14ac:dyDescent="0.15">
      <c r="A24" s="174"/>
      <c r="B24" s="167"/>
      <c r="C24" s="452" t="s">
        <v>184</v>
      </c>
      <c r="D24" s="453"/>
      <c r="E24" s="453"/>
      <c r="F24" s="453"/>
      <c r="G24" s="453"/>
      <c r="H24" s="454"/>
      <c r="I24" s="455"/>
      <c r="J24" s="455"/>
      <c r="K24" s="455"/>
      <c r="L24" s="455"/>
      <c r="M24" s="455"/>
      <c r="N24" s="455"/>
      <c r="O24" s="455"/>
      <c r="P24" s="455"/>
      <c r="Q24" s="455"/>
      <c r="R24" s="455"/>
      <c r="S24" s="455"/>
      <c r="T24" s="455"/>
      <c r="U24" s="455"/>
      <c r="V24" s="455"/>
      <c r="W24" s="455"/>
      <c r="X24" s="455"/>
      <c r="Y24" s="455"/>
      <c r="Z24" s="455"/>
      <c r="AA24" s="455"/>
      <c r="AB24" s="455"/>
      <c r="AC24" s="455"/>
      <c r="AD24" s="167"/>
      <c r="AE24" s="174"/>
      <c r="AF24" s="446"/>
    </row>
    <row r="25" spans="1:32" ht="20.100000000000001" customHeight="1" x14ac:dyDescent="0.15">
      <c r="A25" s="174"/>
      <c r="B25" s="167"/>
      <c r="C25" s="452" t="s">
        <v>185</v>
      </c>
      <c r="D25" s="453"/>
      <c r="E25" s="453"/>
      <c r="F25" s="453"/>
      <c r="G25" s="453"/>
      <c r="H25" s="454"/>
      <c r="I25" s="455"/>
      <c r="J25" s="455"/>
      <c r="K25" s="455"/>
      <c r="L25" s="455"/>
      <c r="M25" s="455"/>
      <c r="N25" s="455"/>
      <c r="O25" s="455"/>
      <c r="P25" s="455"/>
      <c r="Q25" s="455"/>
      <c r="R25" s="455"/>
      <c r="S25" s="455"/>
      <c r="T25" s="455"/>
      <c r="U25" s="455"/>
      <c r="V25" s="455"/>
      <c r="W25" s="455"/>
      <c r="X25" s="455"/>
      <c r="Y25" s="455"/>
      <c r="Z25" s="455"/>
      <c r="AA25" s="455"/>
      <c r="AB25" s="455"/>
      <c r="AC25" s="455"/>
      <c r="AD25" s="167"/>
      <c r="AE25" s="174"/>
      <c r="AF25" s="446"/>
    </row>
    <row r="26" spans="1:32" ht="19.5" customHeight="1" x14ac:dyDescent="0.15">
      <c r="A26" s="174"/>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74"/>
      <c r="AF26" s="446"/>
    </row>
    <row r="27" spans="1:32" s="175" customFormat="1" ht="15" customHeight="1" x14ac:dyDescent="0.15">
      <c r="A27" s="167"/>
      <c r="B27" s="170" t="s">
        <v>200</v>
      </c>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446"/>
    </row>
    <row r="28" spans="1:32" s="175" customFormat="1" ht="15" customHeight="1" x14ac:dyDescent="0.15">
      <c r="A28" s="167"/>
      <c r="B28" s="170" t="s">
        <v>210</v>
      </c>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446"/>
    </row>
    <row r="29" spans="1:32" s="175" customFormat="1" ht="15" customHeight="1" x14ac:dyDescent="0.15">
      <c r="A29" s="167"/>
      <c r="B29" s="170" t="s">
        <v>177</v>
      </c>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446"/>
    </row>
    <row r="30" spans="1:32" s="167" customFormat="1" ht="13.5" customHeight="1" x14ac:dyDescent="0.15"/>
    <row r="31" spans="1:32" s="167" customFormat="1" ht="74.25" customHeight="1" x14ac:dyDescent="0.15"/>
  </sheetData>
  <mergeCells count="24">
    <mergeCell ref="C25:H25"/>
    <mergeCell ref="I25:AC25"/>
    <mergeCell ref="C22:H22"/>
    <mergeCell ref="I22:AC22"/>
    <mergeCell ref="C23:H23"/>
    <mergeCell ref="I23:AC23"/>
    <mergeCell ref="C24:H24"/>
    <mergeCell ref="I24:AC24"/>
    <mergeCell ref="Z1:AD1"/>
    <mergeCell ref="AF1:AF29"/>
    <mergeCell ref="W2:AE2"/>
    <mergeCell ref="A4:AE4"/>
    <mergeCell ref="B6:AD6"/>
    <mergeCell ref="B9:G9"/>
    <mergeCell ref="H9:AD9"/>
    <mergeCell ref="B10:G10"/>
    <mergeCell ref="H10:AD10"/>
    <mergeCell ref="B12:AD13"/>
    <mergeCell ref="B14:AD15"/>
    <mergeCell ref="B16:AD17"/>
    <mergeCell ref="C20:H20"/>
    <mergeCell ref="I20:AC20"/>
    <mergeCell ref="C21:H21"/>
    <mergeCell ref="I21:AC21"/>
  </mergeCells>
  <phoneticPr fontId="9"/>
  <pageMargins left="0.78700000000000003" right="0.78700000000000003"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17C0-2240-4B01-AB3C-B585B0550E44}">
  <sheetPr>
    <pageSetUpPr fitToPage="1"/>
  </sheetPr>
  <dimension ref="A1:Y59"/>
  <sheetViews>
    <sheetView showGridLines="0" view="pageBreakPreview" zoomScale="55" zoomScaleNormal="85" zoomScaleSheetLayoutView="55" workbookViewId="0">
      <selection activeCell="X47" sqref="X47"/>
    </sheetView>
  </sheetViews>
  <sheetFormatPr defaultRowHeight="15" customHeight="1" x14ac:dyDescent="0.15"/>
  <cols>
    <col min="1" max="1" width="1.44140625" style="4" customWidth="1"/>
    <col min="2" max="2" width="2.109375" style="40" customWidth="1"/>
    <col min="3" max="3" width="2.33203125" style="40" customWidth="1"/>
    <col min="4" max="4" width="31.44140625" style="40" bestFit="1" customWidth="1"/>
    <col min="5" max="23" width="10.44140625" style="4" customWidth="1"/>
    <col min="24" max="24" width="15.88671875" style="4" bestFit="1" customWidth="1"/>
    <col min="25" max="25" width="1.44140625" style="4" customWidth="1"/>
    <col min="26" max="261" width="8.6640625" style="4"/>
    <col min="262" max="262" width="2.109375" style="4" customWidth="1"/>
    <col min="263" max="263" width="2.33203125" style="4" customWidth="1"/>
    <col min="264" max="264" width="31.44140625" style="4" bestFit="1" customWidth="1"/>
    <col min="265" max="280" width="11.5546875" style="4" customWidth="1"/>
    <col min="281" max="517" width="8.6640625" style="4"/>
    <col min="518" max="518" width="2.109375" style="4" customWidth="1"/>
    <col min="519" max="519" width="2.33203125" style="4" customWidth="1"/>
    <col min="520" max="520" width="31.44140625" style="4" bestFit="1" customWidth="1"/>
    <col min="521" max="536" width="11.5546875" style="4" customWidth="1"/>
    <col min="537" max="773" width="8.6640625" style="4"/>
    <col min="774" max="774" width="2.109375" style="4" customWidth="1"/>
    <col min="775" max="775" width="2.33203125" style="4" customWidth="1"/>
    <col min="776" max="776" width="31.44140625" style="4" bestFit="1" customWidth="1"/>
    <col min="777" max="792" width="11.5546875" style="4" customWidth="1"/>
    <col min="793" max="1029" width="8.6640625" style="4"/>
    <col min="1030" max="1030" width="2.109375" style="4" customWidth="1"/>
    <col min="1031" max="1031" width="2.33203125" style="4" customWidth="1"/>
    <col min="1032" max="1032" width="31.44140625" style="4" bestFit="1" customWidth="1"/>
    <col min="1033" max="1048" width="11.5546875" style="4" customWidth="1"/>
    <col min="1049" max="1285" width="8.6640625" style="4"/>
    <col min="1286" max="1286" width="2.109375" style="4" customWidth="1"/>
    <col min="1287" max="1287" width="2.33203125" style="4" customWidth="1"/>
    <col min="1288" max="1288" width="31.44140625" style="4" bestFit="1" customWidth="1"/>
    <col min="1289" max="1304" width="11.5546875" style="4" customWidth="1"/>
    <col min="1305" max="1541" width="8.6640625" style="4"/>
    <col min="1542" max="1542" width="2.109375" style="4" customWidth="1"/>
    <col min="1543" max="1543" width="2.33203125" style="4" customWidth="1"/>
    <col min="1544" max="1544" width="31.44140625" style="4" bestFit="1" customWidth="1"/>
    <col min="1545" max="1560" width="11.5546875" style="4" customWidth="1"/>
    <col min="1561" max="1797" width="8.6640625" style="4"/>
    <col min="1798" max="1798" width="2.109375" style="4" customWidth="1"/>
    <col min="1799" max="1799" width="2.33203125" style="4" customWidth="1"/>
    <col min="1800" max="1800" width="31.44140625" style="4" bestFit="1" customWidth="1"/>
    <col min="1801" max="1816" width="11.5546875" style="4" customWidth="1"/>
    <col min="1817" max="2053" width="8.6640625" style="4"/>
    <col min="2054" max="2054" width="2.109375" style="4" customWidth="1"/>
    <col min="2055" max="2055" width="2.33203125" style="4" customWidth="1"/>
    <col min="2056" max="2056" width="31.44140625" style="4" bestFit="1" customWidth="1"/>
    <col min="2057" max="2072" width="11.5546875" style="4" customWidth="1"/>
    <col min="2073" max="2309" width="8.6640625" style="4"/>
    <col min="2310" max="2310" width="2.109375" style="4" customWidth="1"/>
    <col min="2311" max="2311" width="2.33203125" style="4" customWidth="1"/>
    <col min="2312" max="2312" width="31.44140625" style="4" bestFit="1" customWidth="1"/>
    <col min="2313" max="2328" width="11.5546875" style="4" customWidth="1"/>
    <col min="2329" max="2565" width="8.6640625" style="4"/>
    <col min="2566" max="2566" width="2.109375" style="4" customWidth="1"/>
    <col min="2567" max="2567" width="2.33203125" style="4" customWidth="1"/>
    <col min="2568" max="2568" width="31.44140625" style="4" bestFit="1" customWidth="1"/>
    <col min="2569" max="2584" width="11.5546875" style="4" customWidth="1"/>
    <col min="2585" max="2821" width="8.6640625" style="4"/>
    <col min="2822" max="2822" width="2.109375" style="4" customWidth="1"/>
    <col min="2823" max="2823" width="2.33203125" style="4" customWidth="1"/>
    <col min="2824" max="2824" width="31.44140625" style="4" bestFit="1" customWidth="1"/>
    <col min="2825" max="2840" width="11.5546875" style="4" customWidth="1"/>
    <col min="2841" max="3077" width="8.6640625" style="4"/>
    <col min="3078" max="3078" width="2.109375" style="4" customWidth="1"/>
    <col min="3079" max="3079" width="2.33203125" style="4" customWidth="1"/>
    <col min="3080" max="3080" width="31.44140625" style="4" bestFit="1" customWidth="1"/>
    <col min="3081" max="3096" width="11.5546875" style="4" customWidth="1"/>
    <col min="3097" max="3333" width="8.6640625" style="4"/>
    <col min="3334" max="3334" width="2.109375" style="4" customWidth="1"/>
    <col min="3335" max="3335" width="2.33203125" style="4" customWidth="1"/>
    <col min="3336" max="3336" width="31.44140625" style="4" bestFit="1" customWidth="1"/>
    <col min="3337" max="3352" width="11.5546875" style="4" customWidth="1"/>
    <col min="3353" max="3589" width="8.6640625" style="4"/>
    <col min="3590" max="3590" width="2.109375" style="4" customWidth="1"/>
    <col min="3591" max="3591" width="2.33203125" style="4" customWidth="1"/>
    <col min="3592" max="3592" width="31.44140625" style="4" bestFit="1" customWidth="1"/>
    <col min="3593" max="3608" width="11.5546875" style="4" customWidth="1"/>
    <col min="3609" max="3845" width="8.6640625" style="4"/>
    <col min="3846" max="3846" width="2.109375" style="4" customWidth="1"/>
    <col min="3847" max="3847" width="2.33203125" style="4" customWidth="1"/>
    <col min="3848" max="3848" width="31.44140625" style="4" bestFit="1" customWidth="1"/>
    <col min="3849" max="3864" width="11.5546875" style="4" customWidth="1"/>
    <col min="3865" max="4101" width="8.6640625" style="4"/>
    <col min="4102" max="4102" width="2.109375" style="4" customWidth="1"/>
    <col min="4103" max="4103" width="2.33203125" style="4" customWidth="1"/>
    <col min="4104" max="4104" width="31.44140625" style="4" bestFit="1" customWidth="1"/>
    <col min="4105" max="4120" width="11.5546875" style="4" customWidth="1"/>
    <col min="4121" max="4357" width="8.6640625" style="4"/>
    <col min="4358" max="4358" width="2.109375" style="4" customWidth="1"/>
    <col min="4359" max="4359" width="2.33203125" style="4" customWidth="1"/>
    <col min="4360" max="4360" width="31.44140625" style="4" bestFit="1" customWidth="1"/>
    <col min="4361" max="4376" width="11.5546875" style="4" customWidth="1"/>
    <col min="4377" max="4613" width="8.6640625" style="4"/>
    <col min="4614" max="4614" width="2.109375" style="4" customWidth="1"/>
    <col min="4615" max="4615" width="2.33203125" style="4" customWidth="1"/>
    <col min="4616" max="4616" width="31.44140625" style="4" bestFit="1" customWidth="1"/>
    <col min="4617" max="4632" width="11.5546875" style="4" customWidth="1"/>
    <col min="4633" max="4869" width="8.6640625" style="4"/>
    <col min="4870" max="4870" width="2.109375" style="4" customWidth="1"/>
    <col min="4871" max="4871" width="2.33203125" style="4" customWidth="1"/>
    <col min="4872" max="4872" width="31.44140625" style="4" bestFit="1" customWidth="1"/>
    <col min="4873" max="4888" width="11.5546875" style="4" customWidth="1"/>
    <col min="4889" max="5125" width="8.6640625" style="4"/>
    <col min="5126" max="5126" width="2.109375" style="4" customWidth="1"/>
    <col min="5127" max="5127" width="2.33203125" style="4" customWidth="1"/>
    <col min="5128" max="5128" width="31.44140625" style="4" bestFit="1" customWidth="1"/>
    <col min="5129" max="5144" width="11.5546875" style="4" customWidth="1"/>
    <col min="5145" max="5381" width="8.6640625" style="4"/>
    <col min="5382" max="5382" width="2.109375" style="4" customWidth="1"/>
    <col min="5383" max="5383" width="2.33203125" style="4" customWidth="1"/>
    <col min="5384" max="5384" width="31.44140625" style="4" bestFit="1" customWidth="1"/>
    <col min="5385" max="5400" width="11.5546875" style="4" customWidth="1"/>
    <col min="5401" max="5637" width="8.6640625" style="4"/>
    <col min="5638" max="5638" width="2.109375" style="4" customWidth="1"/>
    <col min="5639" max="5639" width="2.33203125" style="4" customWidth="1"/>
    <col min="5640" max="5640" width="31.44140625" style="4" bestFit="1" customWidth="1"/>
    <col min="5641" max="5656" width="11.5546875" style="4" customWidth="1"/>
    <col min="5657" max="5893" width="8.6640625" style="4"/>
    <col min="5894" max="5894" width="2.109375" style="4" customWidth="1"/>
    <col min="5895" max="5895" width="2.33203125" style="4" customWidth="1"/>
    <col min="5896" max="5896" width="31.44140625" style="4" bestFit="1" customWidth="1"/>
    <col min="5897" max="5912" width="11.5546875" style="4" customWidth="1"/>
    <col min="5913" max="6149" width="8.6640625" style="4"/>
    <col min="6150" max="6150" width="2.109375" style="4" customWidth="1"/>
    <col min="6151" max="6151" width="2.33203125" style="4" customWidth="1"/>
    <col min="6152" max="6152" width="31.44140625" style="4" bestFit="1" customWidth="1"/>
    <col min="6153" max="6168" width="11.5546875" style="4" customWidth="1"/>
    <col min="6169" max="6405" width="8.6640625" style="4"/>
    <col min="6406" max="6406" width="2.109375" style="4" customWidth="1"/>
    <col min="6407" max="6407" width="2.33203125" style="4" customWidth="1"/>
    <col min="6408" max="6408" width="31.44140625" style="4" bestFit="1" customWidth="1"/>
    <col min="6409" max="6424" width="11.5546875" style="4" customWidth="1"/>
    <col min="6425" max="6661" width="8.6640625" style="4"/>
    <col min="6662" max="6662" width="2.109375" style="4" customWidth="1"/>
    <col min="6663" max="6663" width="2.33203125" style="4" customWidth="1"/>
    <col min="6664" max="6664" width="31.44140625" style="4" bestFit="1" customWidth="1"/>
    <col min="6665" max="6680" width="11.5546875" style="4" customWidth="1"/>
    <col min="6681" max="6917" width="8.6640625" style="4"/>
    <col min="6918" max="6918" width="2.109375" style="4" customWidth="1"/>
    <col min="6919" max="6919" width="2.33203125" style="4" customWidth="1"/>
    <col min="6920" max="6920" width="31.44140625" style="4" bestFit="1" customWidth="1"/>
    <col min="6921" max="6936" width="11.5546875" style="4" customWidth="1"/>
    <col min="6937" max="7173" width="8.6640625" style="4"/>
    <col min="7174" max="7174" width="2.109375" style="4" customWidth="1"/>
    <col min="7175" max="7175" width="2.33203125" style="4" customWidth="1"/>
    <col min="7176" max="7176" width="31.44140625" style="4" bestFit="1" customWidth="1"/>
    <col min="7177" max="7192" width="11.5546875" style="4" customWidth="1"/>
    <col min="7193" max="7429" width="8.6640625" style="4"/>
    <col min="7430" max="7430" width="2.109375" style="4" customWidth="1"/>
    <col min="7431" max="7431" width="2.33203125" style="4" customWidth="1"/>
    <col min="7432" max="7432" width="31.44140625" style="4" bestFit="1" customWidth="1"/>
    <col min="7433" max="7448" width="11.5546875" style="4" customWidth="1"/>
    <col min="7449" max="7685" width="8.6640625" style="4"/>
    <col min="7686" max="7686" width="2.109375" style="4" customWidth="1"/>
    <col min="7687" max="7687" width="2.33203125" style="4" customWidth="1"/>
    <col min="7688" max="7688" width="31.44140625" style="4" bestFit="1" customWidth="1"/>
    <col min="7689" max="7704" width="11.5546875" style="4" customWidth="1"/>
    <col min="7705" max="7941" width="8.6640625" style="4"/>
    <col min="7942" max="7942" width="2.109375" style="4" customWidth="1"/>
    <col min="7943" max="7943" width="2.33203125" style="4" customWidth="1"/>
    <col min="7944" max="7944" width="31.44140625" style="4" bestFit="1" customWidth="1"/>
    <col min="7945" max="7960" width="11.5546875" style="4" customWidth="1"/>
    <col min="7961" max="8197" width="8.6640625" style="4"/>
    <col min="8198" max="8198" width="2.109375" style="4" customWidth="1"/>
    <col min="8199" max="8199" width="2.33203125" style="4" customWidth="1"/>
    <col min="8200" max="8200" width="31.44140625" style="4" bestFit="1" customWidth="1"/>
    <col min="8201" max="8216" width="11.5546875" style="4" customWidth="1"/>
    <col min="8217" max="8453" width="8.6640625" style="4"/>
    <col min="8454" max="8454" width="2.109375" style="4" customWidth="1"/>
    <col min="8455" max="8455" width="2.33203125" style="4" customWidth="1"/>
    <col min="8456" max="8456" width="31.44140625" style="4" bestFit="1" customWidth="1"/>
    <col min="8457" max="8472" width="11.5546875" style="4" customWidth="1"/>
    <col min="8473" max="8709" width="8.6640625" style="4"/>
    <col min="8710" max="8710" width="2.109375" style="4" customWidth="1"/>
    <col min="8711" max="8711" width="2.33203125" style="4" customWidth="1"/>
    <col min="8712" max="8712" width="31.44140625" style="4" bestFit="1" customWidth="1"/>
    <col min="8713" max="8728" width="11.5546875" style="4" customWidth="1"/>
    <col min="8729" max="8965" width="8.6640625" style="4"/>
    <col min="8966" max="8966" width="2.109375" style="4" customWidth="1"/>
    <col min="8967" max="8967" width="2.33203125" style="4" customWidth="1"/>
    <col min="8968" max="8968" width="31.44140625" style="4" bestFit="1" customWidth="1"/>
    <col min="8969" max="8984" width="11.5546875" style="4" customWidth="1"/>
    <col min="8985" max="9221" width="8.6640625" style="4"/>
    <col min="9222" max="9222" width="2.109375" style="4" customWidth="1"/>
    <col min="9223" max="9223" width="2.33203125" style="4" customWidth="1"/>
    <col min="9224" max="9224" width="31.44140625" style="4" bestFit="1" customWidth="1"/>
    <col min="9225" max="9240" width="11.5546875" style="4" customWidth="1"/>
    <col min="9241" max="9477" width="8.6640625" style="4"/>
    <col min="9478" max="9478" width="2.109375" style="4" customWidth="1"/>
    <col min="9479" max="9479" width="2.33203125" style="4" customWidth="1"/>
    <col min="9480" max="9480" width="31.44140625" style="4" bestFit="1" customWidth="1"/>
    <col min="9481" max="9496" width="11.5546875" style="4" customWidth="1"/>
    <col min="9497" max="9733" width="8.6640625" style="4"/>
    <col min="9734" max="9734" width="2.109375" style="4" customWidth="1"/>
    <col min="9735" max="9735" width="2.33203125" style="4" customWidth="1"/>
    <col min="9736" max="9736" width="31.44140625" style="4" bestFit="1" customWidth="1"/>
    <col min="9737" max="9752" width="11.5546875" style="4" customWidth="1"/>
    <col min="9753" max="9989" width="8.6640625" style="4"/>
    <col min="9990" max="9990" width="2.109375" style="4" customWidth="1"/>
    <col min="9991" max="9991" width="2.33203125" style="4" customWidth="1"/>
    <col min="9992" max="9992" width="31.44140625" style="4" bestFit="1" customWidth="1"/>
    <col min="9993" max="10008" width="11.5546875" style="4" customWidth="1"/>
    <col min="10009" max="10245" width="8.6640625" style="4"/>
    <col min="10246" max="10246" width="2.109375" style="4" customWidth="1"/>
    <col min="10247" max="10247" width="2.33203125" style="4" customWidth="1"/>
    <col min="10248" max="10248" width="31.44140625" style="4" bestFit="1" customWidth="1"/>
    <col min="10249" max="10264" width="11.5546875" style="4" customWidth="1"/>
    <col min="10265" max="10501" width="8.6640625" style="4"/>
    <col min="10502" max="10502" width="2.109375" style="4" customWidth="1"/>
    <col min="10503" max="10503" width="2.33203125" style="4" customWidth="1"/>
    <col min="10504" max="10504" width="31.44140625" style="4" bestFit="1" customWidth="1"/>
    <col min="10505" max="10520" width="11.5546875" style="4" customWidth="1"/>
    <col min="10521" max="10757" width="8.6640625" style="4"/>
    <col min="10758" max="10758" width="2.109375" style="4" customWidth="1"/>
    <col min="10759" max="10759" width="2.33203125" style="4" customWidth="1"/>
    <col min="10760" max="10760" width="31.44140625" style="4" bestFit="1" customWidth="1"/>
    <col min="10761" max="10776" width="11.5546875" style="4" customWidth="1"/>
    <col min="10777" max="11013" width="8.6640625" style="4"/>
    <col min="11014" max="11014" width="2.109375" style="4" customWidth="1"/>
    <col min="11015" max="11015" width="2.33203125" style="4" customWidth="1"/>
    <col min="11016" max="11016" width="31.44140625" style="4" bestFit="1" customWidth="1"/>
    <col min="11017" max="11032" width="11.5546875" style="4" customWidth="1"/>
    <col min="11033" max="11269" width="8.6640625" style="4"/>
    <col min="11270" max="11270" width="2.109375" style="4" customWidth="1"/>
    <col min="11271" max="11271" width="2.33203125" style="4" customWidth="1"/>
    <col min="11272" max="11272" width="31.44140625" style="4" bestFit="1" customWidth="1"/>
    <col min="11273" max="11288" width="11.5546875" style="4" customWidth="1"/>
    <col min="11289" max="11525" width="8.6640625" style="4"/>
    <col min="11526" max="11526" width="2.109375" style="4" customWidth="1"/>
    <col min="11527" max="11527" width="2.33203125" style="4" customWidth="1"/>
    <col min="11528" max="11528" width="31.44140625" style="4" bestFit="1" customWidth="1"/>
    <col min="11529" max="11544" width="11.5546875" style="4" customWidth="1"/>
    <col min="11545" max="11781" width="8.6640625" style="4"/>
    <col min="11782" max="11782" width="2.109375" style="4" customWidth="1"/>
    <col min="11783" max="11783" width="2.33203125" style="4" customWidth="1"/>
    <col min="11784" max="11784" width="31.44140625" style="4" bestFit="1" customWidth="1"/>
    <col min="11785" max="11800" width="11.5546875" style="4" customWidth="1"/>
    <col min="11801" max="12037" width="8.6640625" style="4"/>
    <col min="12038" max="12038" width="2.109375" style="4" customWidth="1"/>
    <col min="12039" max="12039" width="2.33203125" style="4" customWidth="1"/>
    <col min="12040" max="12040" width="31.44140625" style="4" bestFit="1" customWidth="1"/>
    <col min="12041" max="12056" width="11.5546875" style="4" customWidth="1"/>
    <col min="12057" max="12293" width="8.6640625" style="4"/>
    <col min="12294" max="12294" width="2.109375" style="4" customWidth="1"/>
    <col min="12295" max="12295" width="2.33203125" style="4" customWidth="1"/>
    <col min="12296" max="12296" width="31.44140625" style="4" bestFit="1" customWidth="1"/>
    <col min="12297" max="12312" width="11.5546875" style="4" customWidth="1"/>
    <col min="12313" max="12549" width="8.6640625" style="4"/>
    <col min="12550" max="12550" width="2.109375" style="4" customWidth="1"/>
    <col min="12551" max="12551" width="2.33203125" style="4" customWidth="1"/>
    <col min="12552" max="12552" width="31.44140625" style="4" bestFit="1" customWidth="1"/>
    <col min="12553" max="12568" width="11.5546875" style="4" customWidth="1"/>
    <col min="12569" max="12805" width="8.6640625" style="4"/>
    <col min="12806" max="12806" width="2.109375" style="4" customWidth="1"/>
    <col min="12807" max="12807" width="2.33203125" style="4" customWidth="1"/>
    <col min="12808" max="12808" width="31.44140625" style="4" bestFit="1" customWidth="1"/>
    <col min="12809" max="12824" width="11.5546875" style="4" customWidth="1"/>
    <col min="12825" max="13061" width="8.6640625" style="4"/>
    <col min="13062" max="13062" width="2.109375" style="4" customWidth="1"/>
    <col min="13063" max="13063" width="2.33203125" style="4" customWidth="1"/>
    <col min="13064" max="13064" width="31.44140625" style="4" bestFit="1" customWidth="1"/>
    <col min="13065" max="13080" width="11.5546875" style="4" customWidth="1"/>
    <col min="13081" max="13317" width="8.6640625" style="4"/>
    <col min="13318" max="13318" width="2.109375" style="4" customWidth="1"/>
    <col min="13319" max="13319" width="2.33203125" style="4" customWidth="1"/>
    <col min="13320" max="13320" width="31.44140625" style="4" bestFit="1" customWidth="1"/>
    <col min="13321" max="13336" width="11.5546875" style="4" customWidth="1"/>
    <col min="13337" max="13573" width="8.6640625" style="4"/>
    <col min="13574" max="13574" width="2.109375" style="4" customWidth="1"/>
    <col min="13575" max="13575" width="2.33203125" style="4" customWidth="1"/>
    <col min="13576" max="13576" width="31.44140625" style="4" bestFit="1" customWidth="1"/>
    <col min="13577" max="13592" width="11.5546875" style="4" customWidth="1"/>
    <col min="13593" max="13829" width="8.6640625" style="4"/>
    <col min="13830" max="13830" width="2.109375" style="4" customWidth="1"/>
    <col min="13831" max="13831" width="2.33203125" style="4" customWidth="1"/>
    <col min="13832" max="13832" width="31.44140625" style="4" bestFit="1" customWidth="1"/>
    <col min="13833" max="13848" width="11.5546875" style="4" customWidth="1"/>
    <col min="13849" max="14085" width="8.6640625" style="4"/>
    <col min="14086" max="14086" width="2.109375" style="4" customWidth="1"/>
    <col min="14087" max="14087" width="2.33203125" style="4" customWidth="1"/>
    <col min="14088" max="14088" width="31.44140625" style="4" bestFit="1" customWidth="1"/>
    <col min="14089" max="14104" width="11.5546875" style="4" customWidth="1"/>
    <col min="14105" max="14341" width="8.6640625" style="4"/>
    <col min="14342" max="14342" width="2.109375" style="4" customWidth="1"/>
    <col min="14343" max="14343" width="2.33203125" style="4" customWidth="1"/>
    <col min="14344" max="14344" width="31.44140625" style="4" bestFit="1" customWidth="1"/>
    <col min="14345" max="14360" width="11.5546875" style="4" customWidth="1"/>
    <col min="14361" max="14597" width="8.6640625" style="4"/>
    <col min="14598" max="14598" width="2.109375" style="4" customWidth="1"/>
    <col min="14599" max="14599" width="2.33203125" style="4" customWidth="1"/>
    <col min="14600" max="14600" width="31.44140625" style="4" bestFit="1" customWidth="1"/>
    <col min="14601" max="14616" width="11.5546875" style="4" customWidth="1"/>
    <col min="14617" max="14853" width="8.6640625" style="4"/>
    <col min="14854" max="14854" width="2.109375" style="4" customWidth="1"/>
    <col min="14855" max="14855" width="2.33203125" style="4" customWidth="1"/>
    <col min="14856" max="14856" width="31.44140625" style="4" bestFit="1" customWidth="1"/>
    <col min="14857" max="14872" width="11.5546875" style="4" customWidth="1"/>
    <col min="14873" max="15109" width="8.6640625" style="4"/>
    <col min="15110" max="15110" width="2.109375" style="4" customWidth="1"/>
    <col min="15111" max="15111" width="2.33203125" style="4" customWidth="1"/>
    <col min="15112" max="15112" width="31.44140625" style="4" bestFit="1" customWidth="1"/>
    <col min="15113" max="15128" width="11.5546875" style="4" customWidth="1"/>
    <col min="15129" max="15365" width="8.6640625" style="4"/>
    <col min="15366" max="15366" width="2.109375" style="4" customWidth="1"/>
    <col min="15367" max="15367" width="2.33203125" style="4" customWidth="1"/>
    <col min="15368" max="15368" width="31.44140625" style="4" bestFit="1" customWidth="1"/>
    <col min="15369" max="15384" width="11.5546875" style="4" customWidth="1"/>
    <col min="15385" max="15621" width="8.6640625" style="4"/>
    <col min="15622" max="15622" width="2.109375" style="4" customWidth="1"/>
    <col min="15623" max="15623" width="2.33203125" style="4" customWidth="1"/>
    <col min="15624" max="15624" width="31.44140625" style="4" bestFit="1" customWidth="1"/>
    <col min="15625" max="15640" width="11.5546875" style="4" customWidth="1"/>
    <col min="15641" max="15877" width="8.6640625" style="4"/>
    <col min="15878" max="15878" width="2.109375" style="4" customWidth="1"/>
    <col min="15879" max="15879" width="2.33203125" style="4" customWidth="1"/>
    <col min="15880" max="15880" width="31.44140625" style="4" bestFit="1" customWidth="1"/>
    <col min="15881" max="15896" width="11.5546875" style="4" customWidth="1"/>
    <col min="15897" max="16133" width="8.6640625" style="4"/>
    <col min="16134" max="16134" width="2.109375" style="4" customWidth="1"/>
    <col min="16135" max="16135" width="2.33203125" style="4" customWidth="1"/>
    <col min="16136" max="16136" width="31.44140625" style="4" bestFit="1" customWidth="1"/>
    <col min="16137" max="16152" width="11.5546875" style="4" customWidth="1"/>
    <col min="16153" max="16384" width="8.6640625" style="4"/>
  </cols>
  <sheetData>
    <row r="1" spans="1:25" s="1" customFormat="1" ht="15" customHeight="1" x14ac:dyDescent="0.15">
      <c r="C1" s="527" t="s">
        <v>100</v>
      </c>
      <c r="D1" s="527"/>
      <c r="E1" s="527"/>
      <c r="F1" s="527"/>
      <c r="G1" s="527"/>
      <c r="H1" s="527"/>
      <c r="I1" s="527"/>
      <c r="J1" s="527"/>
      <c r="K1" s="527"/>
      <c r="L1" s="527"/>
      <c r="M1" s="527"/>
      <c r="N1" s="527"/>
      <c r="O1" s="527"/>
      <c r="P1" s="527"/>
      <c r="Q1" s="527"/>
      <c r="R1" s="527"/>
      <c r="S1" s="527"/>
      <c r="T1" s="527"/>
      <c r="U1" s="527"/>
      <c r="V1" s="527"/>
      <c r="W1" s="527"/>
      <c r="X1" s="527"/>
    </row>
    <row r="2" spans="1:25" s="1" customFormat="1" ht="15" customHeight="1" x14ac:dyDescent="0.15">
      <c r="A2" s="39"/>
      <c r="B2" s="528" t="s">
        <v>60</v>
      </c>
      <c r="C2" s="528"/>
      <c r="D2" s="528"/>
      <c r="E2" s="528"/>
      <c r="F2" s="528"/>
      <c r="G2" s="528"/>
      <c r="H2" s="528"/>
      <c r="I2" s="528"/>
      <c r="J2" s="528"/>
      <c r="K2" s="528"/>
      <c r="L2" s="528"/>
      <c r="M2" s="528"/>
      <c r="N2" s="528"/>
      <c r="O2" s="528"/>
      <c r="P2" s="528"/>
      <c r="Q2" s="528"/>
      <c r="R2" s="528"/>
      <c r="S2" s="528"/>
      <c r="T2" s="528"/>
      <c r="U2" s="528"/>
      <c r="V2" s="528"/>
      <c r="W2" s="528"/>
      <c r="X2" s="528"/>
      <c r="Y2" s="31"/>
    </row>
    <row r="3" spans="1:25" ht="7.5" customHeight="1" x14ac:dyDescent="0.2">
      <c r="X3" s="5"/>
    </row>
    <row r="4" spans="1:25" ht="15" customHeight="1" thickBot="1" x14ac:dyDescent="0.2">
      <c r="B4" s="40" t="s">
        <v>11</v>
      </c>
      <c r="E4" s="6"/>
      <c r="F4" s="41" t="s">
        <v>12</v>
      </c>
      <c r="G4" s="41" t="s">
        <v>61</v>
      </c>
      <c r="H4" s="41" t="s">
        <v>62</v>
      </c>
      <c r="I4" s="41" t="s">
        <v>63</v>
      </c>
      <c r="J4" s="41" t="s">
        <v>64</v>
      </c>
      <c r="K4" s="41" t="s">
        <v>65</v>
      </c>
      <c r="L4" s="41" t="s">
        <v>66</v>
      </c>
      <c r="M4" s="41" t="s">
        <v>67</v>
      </c>
      <c r="N4" s="41" t="s">
        <v>68</v>
      </c>
      <c r="O4" s="41" t="s">
        <v>69</v>
      </c>
      <c r="P4" s="41" t="s">
        <v>70</v>
      </c>
      <c r="Q4" s="41" t="s">
        <v>71</v>
      </c>
      <c r="R4" s="41" t="s">
        <v>72</v>
      </c>
      <c r="S4" s="41" t="s">
        <v>73</v>
      </c>
      <c r="T4" s="41" t="s">
        <v>391</v>
      </c>
      <c r="U4" s="41" t="s">
        <v>392</v>
      </c>
      <c r="V4" s="41" t="s">
        <v>393</v>
      </c>
      <c r="W4" s="41" t="s">
        <v>394</v>
      </c>
      <c r="X4" s="6" t="s">
        <v>76</v>
      </c>
    </row>
    <row r="5" spans="1:25" ht="15" customHeight="1" x14ac:dyDescent="0.15">
      <c r="B5" s="42"/>
      <c r="C5" s="43"/>
      <c r="D5" s="7" t="s">
        <v>53</v>
      </c>
      <c r="E5" s="44" t="s">
        <v>43</v>
      </c>
      <c r="F5" s="45" t="s">
        <v>44</v>
      </c>
      <c r="G5" s="45" t="s">
        <v>45</v>
      </c>
      <c r="H5" s="45" t="s">
        <v>46</v>
      </c>
      <c r="I5" s="45" t="s">
        <v>47</v>
      </c>
      <c r="J5" s="45" t="s">
        <v>48</v>
      </c>
      <c r="K5" s="45" t="s">
        <v>49</v>
      </c>
      <c r="L5" s="45" t="s">
        <v>50</v>
      </c>
      <c r="M5" s="45" t="s">
        <v>51</v>
      </c>
      <c r="N5" s="45" t="s">
        <v>52</v>
      </c>
      <c r="O5" s="45" t="s">
        <v>74</v>
      </c>
      <c r="P5" s="45" t="s">
        <v>75</v>
      </c>
      <c r="Q5" s="45" t="s">
        <v>384</v>
      </c>
      <c r="R5" s="45" t="s">
        <v>385</v>
      </c>
      <c r="S5" s="45" t="s">
        <v>386</v>
      </c>
      <c r="T5" s="45" t="s">
        <v>387</v>
      </c>
      <c r="U5" s="45" t="s">
        <v>388</v>
      </c>
      <c r="V5" s="45" t="s">
        <v>389</v>
      </c>
      <c r="W5" s="45" t="s">
        <v>390</v>
      </c>
      <c r="X5" s="46" t="s">
        <v>10</v>
      </c>
    </row>
    <row r="6" spans="1:25" ht="15" customHeight="1" thickBot="1" x14ac:dyDescent="0.2">
      <c r="B6" s="529" t="s">
        <v>13</v>
      </c>
      <c r="C6" s="530"/>
      <c r="D6" s="47"/>
      <c r="E6" s="48"/>
      <c r="F6" s="49"/>
      <c r="G6" s="49"/>
      <c r="H6" s="49"/>
      <c r="I6" s="49"/>
      <c r="J6" s="49"/>
      <c r="K6" s="49"/>
      <c r="L6" s="49"/>
      <c r="M6" s="49"/>
      <c r="N6" s="49"/>
      <c r="O6" s="49"/>
      <c r="P6" s="49"/>
      <c r="Q6" s="49"/>
      <c r="R6" s="49"/>
      <c r="S6" s="49"/>
      <c r="T6" s="49"/>
      <c r="U6" s="49"/>
      <c r="V6" s="49"/>
      <c r="W6" s="49"/>
      <c r="X6" s="260"/>
    </row>
    <row r="7" spans="1:25" ht="16.5" customHeight="1" thickTop="1" x14ac:dyDescent="0.15">
      <c r="B7" s="63" t="s">
        <v>77</v>
      </c>
      <c r="C7" s="50"/>
      <c r="D7" s="64"/>
      <c r="E7" s="265">
        <f t="shared" ref="E7:K7" si="0">E8</f>
        <v>0</v>
      </c>
      <c r="F7" s="266">
        <f t="shared" si="0"/>
        <v>0</v>
      </c>
      <c r="G7" s="266">
        <f t="shared" si="0"/>
        <v>0</v>
      </c>
      <c r="H7" s="266">
        <f t="shared" si="0"/>
        <v>0</v>
      </c>
      <c r="I7" s="266">
        <f t="shared" si="0"/>
        <v>0</v>
      </c>
      <c r="J7" s="266">
        <f t="shared" si="0"/>
        <v>0</v>
      </c>
      <c r="K7" s="266">
        <f t="shared" si="0"/>
        <v>0</v>
      </c>
      <c r="L7" s="266">
        <f t="shared" ref="L7:V7" si="1">L8</f>
        <v>0</v>
      </c>
      <c r="M7" s="266">
        <f t="shared" si="1"/>
        <v>0</v>
      </c>
      <c r="N7" s="266">
        <f t="shared" si="1"/>
        <v>0</v>
      </c>
      <c r="O7" s="266">
        <f t="shared" si="1"/>
        <v>0</v>
      </c>
      <c r="P7" s="266">
        <f t="shared" si="1"/>
        <v>0</v>
      </c>
      <c r="Q7" s="266">
        <f t="shared" si="1"/>
        <v>0</v>
      </c>
      <c r="R7" s="266">
        <f t="shared" si="1"/>
        <v>0</v>
      </c>
      <c r="S7" s="266">
        <f t="shared" si="1"/>
        <v>0</v>
      </c>
      <c r="T7" s="266">
        <f t="shared" si="1"/>
        <v>0</v>
      </c>
      <c r="U7" s="266">
        <f t="shared" si="1"/>
        <v>0</v>
      </c>
      <c r="V7" s="266">
        <f t="shared" si="1"/>
        <v>0</v>
      </c>
      <c r="W7" s="266">
        <f>W8</f>
        <v>0</v>
      </c>
      <c r="X7" s="267">
        <f t="shared" ref="X7" si="2">SUM(E7:W7)</f>
        <v>0</v>
      </c>
    </row>
    <row r="8" spans="1:25" ht="16.5" customHeight="1" x14ac:dyDescent="0.15">
      <c r="B8" s="51"/>
      <c r="C8" s="65" t="s">
        <v>78</v>
      </c>
      <c r="D8" s="66"/>
      <c r="E8" s="263">
        <f>SUM(E9:E11)</f>
        <v>0</v>
      </c>
      <c r="F8" s="264">
        <f>SUM(F9:F11)</f>
        <v>0</v>
      </c>
      <c r="G8" s="264">
        <f>SUM(G9:G11)</f>
        <v>0</v>
      </c>
      <c r="H8" s="264">
        <f>SUM(H9:H11)</f>
        <v>0</v>
      </c>
      <c r="I8" s="264">
        <f t="shared" ref="I8:W8" si="3">SUM(I9:I11)</f>
        <v>0</v>
      </c>
      <c r="J8" s="264">
        <f t="shared" si="3"/>
        <v>0</v>
      </c>
      <c r="K8" s="264">
        <f t="shared" si="3"/>
        <v>0</v>
      </c>
      <c r="L8" s="264">
        <f t="shared" si="3"/>
        <v>0</v>
      </c>
      <c r="M8" s="264">
        <f t="shared" si="3"/>
        <v>0</v>
      </c>
      <c r="N8" s="264">
        <f t="shared" si="3"/>
        <v>0</v>
      </c>
      <c r="O8" s="264">
        <f t="shared" si="3"/>
        <v>0</v>
      </c>
      <c r="P8" s="264">
        <f t="shared" si="3"/>
        <v>0</v>
      </c>
      <c r="Q8" s="264">
        <f t="shared" si="3"/>
        <v>0</v>
      </c>
      <c r="R8" s="264">
        <f t="shared" si="3"/>
        <v>0</v>
      </c>
      <c r="S8" s="264">
        <f t="shared" si="3"/>
        <v>0</v>
      </c>
      <c r="T8" s="264">
        <f t="shared" si="3"/>
        <v>0</v>
      </c>
      <c r="U8" s="264">
        <f t="shared" si="3"/>
        <v>0</v>
      </c>
      <c r="V8" s="264">
        <f t="shared" si="3"/>
        <v>0</v>
      </c>
      <c r="W8" s="264">
        <f t="shared" si="3"/>
        <v>0</v>
      </c>
      <c r="X8" s="268">
        <f t="shared" ref="X8:X18" si="4">SUM(E8:W8)</f>
        <v>0</v>
      </c>
    </row>
    <row r="9" spans="1:25" ht="16.5" customHeight="1" x14ac:dyDescent="0.15">
      <c r="B9" s="51"/>
      <c r="C9" s="67"/>
      <c r="D9" s="68" t="s">
        <v>79</v>
      </c>
      <c r="E9" s="416"/>
      <c r="F9" s="410">
        <f>'様式5-3'!N89</f>
        <v>0</v>
      </c>
      <c r="G9" s="410">
        <f>'様式5-3'!N90</f>
        <v>0</v>
      </c>
      <c r="H9" s="411">
        <f>'様式5-3'!N91</f>
        <v>0</v>
      </c>
      <c r="I9" s="261"/>
      <c r="J9" s="261"/>
      <c r="K9" s="261"/>
      <c r="L9" s="261"/>
      <c r="M9" s="261"/>
      <c r="N9" s="261"/>
      <c r="O9" s="261"/>
      <c r="P9" s="261"/>
      <c r="Q9" s="261"/>
      <c r="R9" s="261"/>
      <c r="S9" s="261"/>
      <c r="T9" s="261"/>
      <c r="U9" s="261"/>
      <c r="V9" s="261"/>
      <c r="W9" s="261"/>
      <c r="X9" s="269">
        <f t="shared" si="4"/>
        <v>0</v>
      </c>
    </row>
    <row r="10" spans="1:25" ht="16.5" customHeight="1" x14ac:dyDescent="0.15">
      <c r="B10" s="51"/>
      <c r="C10" s="67"/>
      <c r="D10" s="209" t="s">
        <v>396</v>
      </c>
      <c r="E10" s="418"/>
      <c r="F10" s="262">
        <f>'様式5-5'!$S8</f>
        <v>0</v>
      </c>
      <c r="G10" s="262">
        <f>'様式5-5'!$S9</f>
        <v>0</v>
      </c>
      <c r="H10" s="262">
        <f>'様式5-5'!$S10</f>
        <v>0</v>
      </c>
      <c r="I10" s="262">
        <f>'様式5-5'!$S11</f>
        <v>0</v>
      </c>
      <c r="J10" s="262">
        <f>'様式5-5'!$S12</f>
        <v>0</v>
      </c>
      <c r="K10" s="262">
        <f>'様式5-5'!$S13</f>
        <v>0</v>
      </c>
      <c r="L10" s="262">
        <f>'様式5-5'!$S14</f>
        <v>0</v>
      </c>
      <c r="M10" s="262">
        <f>'様式5-5'!$S15</f>
        <v>0</v>
      </c>
      <c r="N10" s="262">
        <f>'様式5-5'!$S16</f>
        <v>0</v>
      </c>
      <c r="O10" s="262">
        <f>'様式5-5'!$S17</f>
        <v>0</v>
      </c>
      <c r="P10" s="262">
        <f>'様式5-5'!$S18</f>
        <v>0</v>
      </c>
      <c r="Q10" s="262">
        <f>'様式5-5'!$S19</f>
        <v>0</v>
      </c>
      <c r="R10" s="262">
        <f>'様式5-5'!$S20</f>
        <v>0</v>
      </c>
      <c r="S10" s="262">
        <f>'様式5-5'!$S21</f>
        <v>0</v>
      </c>
      <c r="T10" s="262">
        <f>'様式5-5'!$S22</f>
        <v>0</v>
      </c>
      <c r="U10" s="262">
        <f>'様式5-5'!$S23</f>
        <v>0</v>
      </c>
      <c r="V10" s="262">
        <f>'様式5-5'!$S24</f>
        <v>0</v>
      </c>
      <c r="W10" s="262">
        <f>'様式5-5'!$S25</f>
        <v>0</v>
      </c>
      <c r="X10" s="270">
        <f t="shared" si="4"/>
        <v>0</v>
      </c>
    </row>
    <row r="11" spans="1:25" ht="16.5" customHeight="1" x14ac:dyDescent="0.15">
      <c r="B11" s="52"/>
      <c r="C11" s="69"/>
      <c r="D11" s="210" t="s">
        <v>14</v>
      </c>
      <c r="E11" s="414"/>
      <c r="F11" s="415"/>
      <c r="G11" s="415"/>
      <c r="H11" s="415"/>
      <c r="I11" s="415"/>
      <c r="J11" s="415"/>
      <c r="K11" s="415"/>
      <c r="L11" s="415"/>
      <c r="M11" s="415"/>
      <c r="N11" s="415"/>
      <c r="O11" s="415"/>
      <c r="P11" s="415"/>
      <c r="Q11" s="415"/>
      <c r="R11" s="415"/>
      <c r="S11" s="415"/>
      <c r="T11" s="415"/>
      <c r="U11" s="415"/>
      <c r="V11" s="415"/>
      <c r="W11" s="415"/>
      <c r="X11" s="271">
        <f t="shared" si="4"/>
        <v>0</v>
      </c>
    </row>
    <row r="12" spans="1:25" ht="16.5" customHeight="1" x14ac:dyDescent="0.15">
      <c r="B12" s="70" t="s">
        <v>80</v>
      </c>
      <c r="C12" s="53"/>
      <c r="D12" s="16"/>
      <c r="E12" s="274">
        <f>SUM(E13:E15)</f>
        <v>0</v>
      </c>
      <c r="F12" s="275">
        <f>SUM(F13:F15)</f>
        <v>0</v>
      </c>
      <c r="G12" s="275">
        <f>SUM(G13:G15)</f>
        <v>0</v>
      </c>
      <c r="H12" s="275">
        <f t="shared" ref="H12:W12" si="5">SUM(H13:H15)</f>
        <v>0</v>
      </c>
      <c r="I12" s="275">
        <f t="shared" ref="I12:S12" si="6">SUM(I13:I15)</f>
        <v>0</v>
      </c>
      <c r="J12" s="275">
        <f t="shared" si="6"/>
        <v>0</v>
      </c>
      <c r="K12" s="275">
        <f t="shared" si="6"/>
        <v>0</v>
      </c>
      <c r="L12" s="275">
        <f t="shared" si="6"/>
        <v>0</v>
      </c>
      <c r="M12" s="275">
        <f t="shared" si="6"/>
        <v>0</v>
      </c>
      <c r="N12" s="275">
        <f t="shared" si="6"/>
        <v>0</v>
      </c>
      <c r="O12" s="275">
        <f t="shared" si="6"/>
        <v>0</v>
      </c>
      <c r="P12" s="275">
        <f t="shared" si="6"/>
        <v>0</v>
      </c>
      <c r="Q12" s="275">
        <f t="shared" si="6"/>
        <v>0</v>
      </c>
      <c r="R12" s="275">
        <f t="shared" si="6"/>
        <v>0</v>
      </c>
      <c r="S12" s="275">
        <f t="shared" si="6"/>
        <v>0</v>
      </c>
      <c r="T12" s="275">
        <f t="shared" si="5"/>
        <v>0</v>
      </c>
      <c r="U12" s="275">
        <f t="shared" si="5"/>
        <v>0</v>
      </c>
      <c r="V12" s="275">
        <f t="shared" si="5"/>
        <v>0</v>
      </c>
      <c r="W12" s="275">
        <f t="shared" si="5"/>
        <v>0</v>
      </c>
      <c r="X12" s="272">
        <f t="shared" si="4"/>
        <v>0</v>
      </c>
    </row>
    <row r="13" spans="1:25" ht="16.5" customHeight="1" x14ac:dyDescent="0.15">
      <c r="B13" s="51"/>
      <c r="C13" s="75" t="s">
        <v>15</v>
      </c>
      <c r="D13" s="211"/>
      <c r="E13" s="416"/>
      <c r="F13" s="417"/>
      <c r="G13" s="417"/>
      <c r="H13" s="417"/>
      <c r="I13" s="417"/>
      <c r="J13" s="417"/>
      <c r="K13" s="417"/>
      <c r="L13" s="417"/>
      <c r="M13" s="417"/>
      <c r="N13" s="417"/>
      <c r="O13" s="417"/>
      <c r="P13" s="417"/>
      <c r="Q13" s="417"/>
      <c r="R13" s="417"/>
      <c r="S13" s="417"/>
      <c r="T13" s="417"/>
      <c r="U13" s="417"/>
      <c r="V13" s="417"/>
      <c r="W13" s="417"/>
      <c r="X13" s="269">
        <f t="shared" si="4"/>
        <v>0</v>
      </c>
    </row>
    <row r="14" spans="1:25" ht="16.5" customHeight="1" x14ac:dyDescent="0.15">
      <c r="B14" s="51"/>
      <c r="C14" s="77" t="s">
        <v>16</v>
      </c>
      <c r="D14" s="212"/>
      <c r="E14" s="418"/>
      <c r="F14" s="419"/>
      <c r="G14" s="419"/>
      <c r="H14" s="419"/>
      <c r="I14" s="419"/>
      <c r="J14" s="419"/>
      <c r="K14" s="419"/>
      <c r="L14" s="419"/>
      <c r="M14" s="419"/>
      <c r="N14" s="419"/>
      <c r="O14" s="419"/>
      <c r="P14" s="419"/>
      <c r="Q14" s="419"/>
      <c r="R14" s="419"/>
      <c r="S14" s="419"/>
      <c r="T14" s="419"/>
      <c r="U14" s="419"/>
      <c r="V14" s="419"/>
      <c r="W14" s="419"/>
      <c r="X14" s="270">
        <f t="shared" si="4"/>
        <v>0</v>
      </c>
    </row>
    <row r="15" spans="1:25" ht="16.5" customHeight="1" x14ac:dyDescent="0.15">
      <c r="B15" s="52"/>
      <c r="C15" s="79" t="s">
        <v>17</v>
      </c>
      <c r="D15" s="213"/>
      <c r="E15" s="414"/>
      <c r="F15" s="415"/>
      <c r="G15" s="415"/>
      <c r="H15" s="415"/>
      <c r="I15" s="415"/>
      <c r="J15" s="415"/>
      <c r="K15" s="415"/>
      <c r="L15" s="415"/>
      <c r="M15" s="415"/>
      <c r="N15" s="415"/>
      <c r="O15" s="415"/>
      <c r="P15" s="415"/>
      <c r="Q15" s="415"/>
      <c r="R15" s="415"/>
      <c r="S15" s="415"/>
      <c r="T15" s="415"/>
      <c r="U15" s="415"/>
      <c r="V15" s="415"/>
      <c r="W15" s="415"/>
      <c r="X15" s="271">
        <f t="shared" si="4"/>
        <v>0</v>
      </c>
    </row>
    <row r="16" spans="1:25" ht="16.5" customHeight="1" x14ac:dyDescent="0.15">
      <c r="B16" s="71" t="s">
        <v>18</v>
      </c>
      <c r="C16" s="15"/>
      <c r="D16" s="16"/>
      <c r="E16" s="420"/>
      <c r="F16" s="421"/>
      <c r="G16" s="421"/>
      <c r="H16" s="421"/>
      <c r="I16" s="421"/>
      <c r="J16" s="421"/>
      <c r="K16" s="421"/>
      <c r="L16" s="421"/>
      <c r="M16" s="421"/>
      <c r="N16" s="421"/>
      <c r="O16" s="421"/>
      <c r="P16" s="421"/>
      <c r="Q16" s="421"/>
      <c r="R16" s="421"/>
      <c r="S16" s="421"/>
      <c r="T16" s="421"/>
      <c r="U16" s="421"/>
      <c r="V16" s="421"/>
      <c r="W16" s="421"/>
      <c r="X16" s="272">
        <f t="shared" si="4"/>
        <v>0</v>
      </c>
    </row>
    <row r="17" spans="2:24" ht="16.5" customHeight="1" x14ac:dyDescent="0.15">
      <c r="B17" s="71" t="s">
        <v>19</v>
      </c>
      <c r="C17" s="15"/>
      <c r="D17" s="16"/>
      <c r="E17" s="420"/>
      <c r="F17" s="421"/>
      <c r="G17" s="421"/>
      <c r="H17" s="421"/>
      <c r="I17" s="421"/>
      <c r="J17" s="421"/>
      <c r="K17" s="421"/>
      <c r="L17" s="421"/>
      <c r="M17" s="421"/>
      <c r="N17" s="421"/>
      <c r="O17" s="421"/>
      <c r="P17" s="421"/>
      <c r="Q17" s="421"/>
      <c r="R17" s="421"/>
      <c r="S17" s="421"/>
      <c r="T17" s="421"/>
      <c r="U17" s="421"/>
      <c r="V17" s="421"/>
      <c r="W17" s="421"/>
      <c r="X17" s="272">
        <f t="shared" si="4"/>
        <v>0</v>
      </c>
    </row>
    <row r="18" spans="2:24" ht="16.5" customHeight="1" thickBot="1" x14ac:dyDescent="0.2">
      <c r="B18" s="72" t="s">
        <v>20</v>
      </c>
      <c r="C18" s="73"/>
      <c r="D18" s="74"/>
      <c r="E18" s="422"/>
      <c r="F18" s="423"/>
      <c r="G18" s="423"/>
      <c r="H18" s="423"/>
      <c r="I18" s="423"/>
      <c r="J18" s="423"/>
      <c r="K18" s="423"/>
      <c r="L18" s="423"/>
      <c r="M18" s="423"/>
      <c r="N18" s="423"/>
      <c r="O18" s="423"/>
      <c r="P18" s="423"/>
      <c r="Q18" s="423"/>
      <c r="R18" s="423"/>
      <c r="S18" s="423"/>
      <c r="T18" s="423"/>
      <c r="U18" s="423"/>
      <c r="V18" s="423"/>
      <c r="W18" s="423"/>
      <c r="X18" s="273">
        <f t="shared" si="4"/>
        <v>0</v>
      </c>
    </row>
    <row r="19" spans="2:24" ht="7.5" customHeight="1" x14ac:dyDescent="0.15">
      <c r="B19" s="54"/>
      <c r="E19" s="40"/>
      <c r="F19" s="40"/>
      <c r="G19" s="40"/>
      <c r="H19" s="40"/>
      <c r="I19" s="40"/>
      <c r="J19" s="40"/>
      <c r="K19" s="40"/>
      <c r="L19" s="40"/>
      <c r="M19" s="40"/>
      <c r="N19" s="40"/>
      <c r="O19" s="40"/>
      <c r="P19" s="40"/>
      <c r="Q19" s="40"/>
      <c r="R19" s="40"/>
      <c r="S19" s="40"/>
      <c r="T19" s="40"/>
      <c r="U19" s="40"/>
      <c r="V19" s="40"/>
      <c r="W19" s="40"/>
      <c r="X19" s="40"/>
    </row>
    <row r="20" spans="2:24" ht="15" customHeight="1" thickBot="1" x14ac:dyDescent="0.2">
      <c r="B20" s="55" t="s">
        <v>21</v>
      </c>
      <c r="E20" s="6"/>
      <c r="F20" s="41" t="s">
        <v>12</v>
      </c>
      <c r="G20" s="41" t="s">
        <v>61</v>
      </c>
      <c r="H20" s="41" t="s">
        <v>62</v>
      </c>
      <c r="I20" s="41" t="s">
        <v>63</v>
      </c>
      <c r="J20" s="41" t="s">
        <v>64</v>
      </c>
      <c r="K20" s="41" t="s">
        <v>65</v>
      </c>
      <c r="L20" s="41" t="s">
        <v>66</v>
      </c>
      <c r="M20" s="41" t="s">
        <v>67</v>
      </c>
      <c r="N20" s="41" t="s">
        <v>68</v>
      </c>
      <c r="O20" s="41" t="s">
        <v>69</v>
      </c>
      <c r="P20" s="41" t="s">
        <v>70</v>
      </c>
      <c r="Q20" s="41" t="s">
        <v>71</v>
      </c>
      <c r="R20" s="41" t="s">
        <v>72</v>
      </c>
      <c r="S20" s="41" t="s">
        <v>73</v>
      </c>
      <c r="T20" s="41" t="s">
        <v>391</v>
      </c>
      <c r="U20" s="41" t="s">
        <v>392</v>
      </c>
      <c r="V20" s="41" t="s">
        <v>393</v>
      </c>
      <c r="W20" s="41" t="s">
        <v>394</v>
      </c>
      <c r="X20" s="6" t="s">
        <v>76</v>
      </c>
    </row>
    <row r="21" spans="2:24" ht="15" customHeight="1" x14ac:dyDescent="0.15">
      <c r="B21" s="42"/>
      <c r="C21" s="43"/>
      <c r="D21" s="7" t="s">
        <v>53</v>
      </c>
      <c r="E21" s="44" t="str">
        <f>E5</f>
        <v>令和8年度</v>
      </c>
      <c r="F21" s="56" t="str">
        <f t="shared" ref="F21:S21" si="7">F5</f>
        <v>令和9年度</v>
      </c>
      <c r="G21" s="56" t="str">
        <f t="shared" si="7"/>
        <v>令和10年度</v>
      </c>
      <c r="H21" s="56" t="str">
        <f t="shared" si="7"/>
        <v>令和11年度</v>
      </c>
      <c r="I21" s="56" t="str">
        <f t="shared" si="7"/>
        <v>令和12年度</v>
      </c>
      <c r="J21" s="56" t="str">
        <f t="shared" si="7"/>
        <v>令和13年度</v>
      </c>
      <c r="K21" s="56" t="str">
        <f t="shared" si="7"/>
        <v>令和14年度</v>
      </c>
      <c r="L21" s="56" t="str">
        <f t="shared" si="7"/>
        <v>令和15年度</v>
      </c>
      <c r="M21" s="56" t="str">
        <f t="shared" si="7"/>
        <v>令和16年度</v>
      </c>
      <c r="N21" s="56" t="str">
        <f t="shared" si="7"/>
        <v>令和17年度</v>
      </c>
      <c r="O21" s="56" t="str">
        <f t="shared" si="7"/>
        <v>令和18年度</v>
      </c>
      <c r="P21" s="56" t="str">
        <f t="shared" si="7"/>
        <v>令和19年度</v>
      </c>
      <c r="Q21" s="56" t="str">
        <f t="shared" si="7"/>
        <v>令和20年度</v>
      </c>
      <c r="R21" s="45" t="str">
        <f t="shared" si="7"/>
        <v>令和21年度</v>
      </c>
      <c r="S21" s="45" t="str">
        <f t="shared" si="7"/>
        <v>令和22年度</v>
      </c>
      <c r="T21" s="45" t="s">
        <v>387</v>
      </c>
      <c r="U21" s="45" t="s">
        <v>388</v>
      </c>
      <c r="V21" s="45" t="s">
        <v>389</v>
      </c>
      <c r="W21" s="45" t="s">
        <v>390</v>
      </c>
      <c r="X21" s="46" t="s">
        <v>10</v>
      </c>
    </row>
    <row r="22" spans="2:24" ht="15" customHeight="1" thickBot="1" x14ac:dyDescent="0.2">
      <c r="B22" s="8"/>
      <c r="C22" s="9" t="s">
        <v>22</v>
      </c>
      <c r="D22" s="13"/>
      <c r="E22" s="48"/>
      <c r="F22" s="57"/>
      <c r="G22" s="57"/>
      <c r="H22" s="57"/>
      <c r="I22" s="57"/>
      <c r="J22" s="57"/>
      <c r="K22" s="57"/>
      <c r="L22" s="57"/>
      <c r="M22" s="57"/>
      <c r="N22" s="57"/>
      <c r="O22" s="57"/>
      <c r="P22" s="57"/>
      <c r="Q22" s="57"/>
      <c r="R22" s="49"/>
      <c r="S22" s="49"/>
      <c r="T22" s="49"/>
      <c r="U22" s="49"/>
      <c r="V22" s="49"/>
      <c r="W22" s="49"/>
      <c r="X22" s="47"/>
    </row>
    <row r="23" spans="2:24" ht="16.5" customHeight="1" thickTop="1" x14ac:dyDescent="0.15">
      <c r="B23" s="10" t="s">
        <v>23</v>
      </c>
      <c r="D23" s="11"/>
      <c r="E23" s="276">
        <f t="shared" ref="E23:W23" si="8">SUM(E24:E27)</f>
        <v>0</v>
      </c>
      <c r="F23" s="276">
        <f t="shared" si="8"/>
        <v>0</v>
      </c>
      <c r="G23" s="276">
        <f t="shared" si="8"/>
        <v>0</v>
      </c>
      <c r="H23" s="276">
        <f t="shared" si="8"/>
        <v>0</v>
      </c>
      <c r="I23" s="276">
        <f t="shared" si="8"/>
        <v>0</v>
      </c>
      <c r="J23" s="276">
        <f t="shared" si="8"/>
        <v>0</v>
      </c>
      <c r="K23" s="276">
        <f t="shared" si="8"/>
        <v>0</v>
      </c>
      <c r="L23" s="276">
        <f t="shared" si="8"/>
        <v>0</v>
      </c>
      <c r="M23" s="276">
        <f t="shared" si="8"/>
        <v>0</v>
      </c>
      <c r="N23" s="276">
        <f t="shared" si="8"/>
        <v>0</v>
      </c>
      <c r="O23" s="276">
        <f t="shared" si="8"/>
        <v>0</v>
      </c>
      <c r="P23" s="276">
        <f t="shared" si="8"/>
        <v>0</v>
      </c>
      <c r="Q23" s="276">
        <f t="shared" si="8"/>
        <v>0</v>
      </c>
      <c r="R23" s="277">
        <f t="shared" si="8"/>
        <v>0</v>
      </c>
      <c r="S23" s="277">
        <f t="shared" si="8"/>
        <v>0</v>
      </c>
      <c r="T23" s="266">
        <f t="shared" si="8"/>
        <v>0</v>
      </c>
      <c r="U23" s="266">
        <f t="shared" si="8"/>
        <v>0</v>
      </c>
      <c r="V23" s="266">
        <f t="shared" si="8"/>
        <v>0</v>
      </c>
      <c r="W23" s="266">
        <f t="shared" si="8"/>
        <v>0</v>
      </c>
      <c r="X23" s="278">
        <f t="shared" ref="X23:X30" si="9">SUM(E23:W23)</f>
        <v>0</v>
      </c>
    </row>
    <row r="24" spans="2:24" ht="16.5" customHeight="1" x14ac:dyDescent="0.15">
      <c r="B24" s="10"/>
      <c r="C24" s="75" t="s">
        <v>24</v>
      </c>
      <c r="D24" s="76"/>
      <c r="E24" s="424"/>
      <c r="F24" s="417"/>
      <c r="G24" s="417"/>
      <c r="H24" s="417"/>
      <c r="I24" s="417"/>
      <c r="J24" s="417"/>
      <c r="K24" s="417"/>
      <c r="L24" s="417"/>
      <c r="M24" s="417"/>
      <c r="N24" s="417"/>
      <c r="O24" s="417"/>
      <c r="P24" s="417"/>
      <c r="Q24" s="417"/>
      <c r="R24" s="417"/>
      <c r="S24" s="417"/>
      <c r="T24" s="417"/>
      <c r="U24" s="417"/>
      <c r="V24" s="417"/>
      <c r="W24" s="417"/>
      <c r="X24" s="279">
        <f t="shared" si="9"/>
        <v>0</v>
      </c>
    </row>
    <row r="25" spans="2:24" ht="16.5" customHeight="1" x14ac:dyDescent="0.15">
      <c r="B25" s="10"/>
      <c r="C25" s="77" t="s">
        <v>25</v>
      </c>
      <c r="D25" s="78"/>
      <c r="E25" s="425"/>
      <c r="F25" s="419"/>
      <c r="G25" s="419"/>
      <c r="H25" s="419"/>
      <c r="I25" s="419"/>
      <c r="J25" s="419"/>
      <c r="K25" s="419"/>
      <c r="L25" s="419"/>
      <c r="M25" s="419"/>
      <c r="N25" s="419"/>
      <c r="O25" s="419"/>
      <c r="P25" s="419"/>
      <c r="Q25" s="419"/>
      <c r="R25" s="419"/>
      <c r="S25" s="419"/>
      <c r="T25" s="426"/>
      <c r="U25" s="426"/>
      <c r="V25" s="426"/>
      <c r="W25" s="426"/>
      <c r="X25" s="280">
        <f t="shared" si="9"/>
        <v>0</v>
      </c>
    </row>
    <row r="26" spans="2:24" ht="16.5" customHeight="1" x14ac:dyDescent="0.15">
      <c r="B26" s="10"/>
      <c r="C26" s="77" t="s">
        <v>26</v>
      </c>
      <c r="D26" s="78"/>
      <c r="E26" s="425"/>
      <c r="F26" s="419"/>
      <c r="G26" s="419"/>
      <c r="H26" s="419"/>
      <c r="I26" s="419"/>
      <c r="J26" s="419"/>
      <c r="K26" s="419"/>
      <c r="L26" s="419"/>
      <c r="M26" s="419"/>
      <c r="N26" s="419"/>
      <c r="O26" s="419"/>
      <c r="P26" s="419"/>
      <c r="Q26" s="419"/>
      <c r="R26" s="419"/>
      <c r="S26" s="419"/>
      <c r="T26" s="419"/>
      <c r="U26" s="419"/>
      <c r="V26" s="419"/>
      <c r="W26" s="419"/>
      <c r="X26" s="280">
        <f t="shared" si="9"/>
        <v>0</v>
      </c>
    </row>
    <row r="27" spans="2:24" ht="16.5" customHeight="1" x14ac:dyDescent="0.15">
      <c r="B27" s="12"/>
      <c r="C27" s="79" t="s">
        <v>17</v>
      </c>
      <c r="D27" s="80"/>
      <c r="E27" s="427"/>
      <c r="F27" s="428"/>
      <c r="G27" s="428"/>
      <c r="H27" s="428"/>
      <c r="I27" s="428"/>
      <c r="J27" s="428"/>
      <c r="K27" s="428"/>
      <c r="L27" s="428"/>
      <c r="M27" s="428"/>
      <c r="N27" s="428"/>
      <c r="O27" s="428"/>
      <c r="P27" s="428"/>
      <c r="Q27" s="428"/>
      <c r="R27" s="428"/>
      <c r="S27" s="428"/>
      <c r="T27" s="415"/>
      <c r="U27" s="415"/>
      <c r="V27" s="415"/>
      <c r="W27" s="415"/>
      <c r="X27" s="281">
        <f t="shared" si="9"/>
        <v>0</v>
      </c>
    </row>
    <row r="28" spans="2:24" ht="16.5" customHeight="1" x14ac:dyDescent="0.15">
      <c r="B28" s="10" t="s">
        <v>27</v>
      </c>
      <c r="D28" s="11"/>
      <c r="E28" s="276">
        <f t="shared" ref="E28:W28" si="10">SUM(E29:E32)</f>
        <v>0</v>
      </c>
      <c r="F28" s="276">
        <f t="shared" si="10"/>
        <v>0</v>
      </c>
      <c r="G28" s="276">
        <f t="shared" si="10"/>
        <v>0</v>
      </c>
      <c r="H28" s="276">
        <f t="shared" si="10"/>
        <v>0</v>
      </c>
      <c r="I28" s="276">
        <f t="shared" si="10"/>
        <v>0</v>
      </c>
      <c r="J28" s="276">
        <f t="shared" si="10"/>
        <v>0</v>
      </c>
      <c r="K28" s="276">
        <f t="shared" si="10"/>
        <v>0</v>
      </c>
      <c r="L28" s="276">
        <f t="shared" si="10"/>
        <v>0</v>
      </c>
      <c r="M28" s="276">
        <f t="shared" si="10"/>
        <v>0</v>
      </c>
      <c r="N28" s="276">
        <f t="shared" si="10"/>
        <v>0</v>
      </c>
      <c r="O28" s="276">
        <f t="shared" si="10"/>
        <v>0</v>
      </c>
      <c r="P28" s="276">
        <f t="shared" si="10"/>
        <v>0</v>
      </c>
      <c r="Q28" s="276">
        <f t="shared" si="10"/>
        <v>0</v>
      </c>
      <c r="R28" s="277">
        <f t="shared" si="10"/>
        <v>0</v>
      </c>
      <c r="S28" s="277">
        <f t="shared" si="10"/>
        <v>0</v>
      </c>
      <c r="T28" s="275">
        <f t="shared" si="10"/>
        <v>0</v>
      </c>
      <c r="U28" s="275">
        <f t="shared" si="10"/>
        <v>0</v>
      </c>
      <c r="V28" s="275">
        <f t="shared" si="10"/>
        <v>0</v>
      </c>
      <c r="W28" s="275">
        <f t="shared" si="10"/>
        <v>0</v>
      </c>
      <c r="X28" s="278">
        <f t="shared" si="9"/>
        <v>0</v>
      </c>
    </row>
    <row r="29" spans="2:24" ht="16.5" customHeight="1" x14ac:dyDescent="0.15">
      <c r="B29" s="10"/>
      <c r="C29" s="75" t="s">
        <v>28</v>
      </c>
      <c r="D29" s="76"/>
      <c r="E29" s="416"/>
      <c r="F29" s="417"/>
      <c r="G29" s="417"/>
      <c r="H29" s="417"/>
      <c r="I29" s="417"/>
      <c r="J29" s="417"/>
      <c r="K29" s="417"/>
      <c r="L29" s="417"/>
      <c r="M29" s="417"/>
      <c r="N29" s="417"/>
      <c r="O29" s="417"/>
      <c r="P29" s="417"/>
      <c r="Q29" s="417"/>
      <c r="R29" s="417"/>
      <c r="S29" s="417"/>
      <c r="T29" s="417"/>
      <c r="U29" s="417"/>
      <c r="V29" s="417"/>
      <c r="W29" s="417"/>
      <c r="X29" s="279">
        <f t="shared" si="9"/>
        <v>0</v>
      </c>
    </row>
    <row r="30" spans="2:24" ht="16.5" customHeight="1" x14ac:dyDescent="0.15">
      <c r="B30" s="10"/>
      <c r="C30" s="77" t="s">
        <v>29</v>
      </c>
      <c r="D30" s="78"/>
      <c r="E30" s="418"/>
      <c r="F30" s="419"/>
      <c r="G30" s="419"/>
      <c r="H30" s="419"/>
      <c r="I30" s="419"/>
      <c r="J30" s="419"/>
      <c r="K30" s="419"/>
      <c r="L30" s="419"/>
      <c r="M30" s="419"/>
      <c r="N30" s="419"/>
      <c r="O30" s="419"/>
      <c r="P30" s="419"/>
      <c r="Q30" s="419"/>
      <c r="R30" s="419"/>
      <c r="S30" s="419"/>
      <c r="T30" s="419"/>
      <c r="U30" s="419"/>
      <c r="V30" s="419"/>
      <c r="W30" s="419"/>
      <c r="X30" s="280">
        <f t="shared" si="9"/>
        <v>0</v>
      </c>
    </row>
    <row r="31" spans="2:24" ht="16.5" customHeight="1" x14ac:dyDescent="0.15">
      <c r="B31" s="10"/>
      <c r="C31" s="77" t="s">
        <v>30</v>
      </c>
      <c r="D31" s="78"/>
      <c r="E31" s="418"/>
      <c r="F31" s="419"/>
      <c r="G31" s="419"/>
      <c r="H31" s="419"/>
      <c r="I31" s="419"/>
      <c r="J31" s="419"/>
      <c r="K31" s="419"/>
      <c r="L31" s="419"/>
      <c r="M31" s="419"/>
      <c r="N31" s="419"/>
      <c r="O31" s="419"/>
      <c r="P31" s="419"/>
      <c r="Q31" s="419"/>
      <c r="R31" s="419"/>
      <c r="S31" s="419"/>
      <c r="T31" s="419"/>
      <c r="U31" s="419"/>
      <c r="V31" s="419"/>
      <c r="W31" s="419"/>
      <c r="X31" s="280">
        <f t="shared" ref="X31:X32" si="11">SUM(E31:W31)</f>
        <v>0</v>
      </c>
    </row>
    <row r="32" spans="2:24" ht="16.5" customHeight="1" x14ac:dyDescent="0.15">
      <c r="B32" s="10"/>
      <c r="C32" s="79" t="s">
        <v>17</v>
      </c>
      <c r="D32" s="80"/>
      <c r="E32" s="414"/>
      <c r="F32" s="415"/>
      <c r="G32" s="415"/>
      <c r="H32" s="415"/>
      <c r="I32" s="415"/>
      <c r="J32" s="415"/>
      <c r="K32" s="415"/>
      <c r="L32" s="415"/>
      <c r="M32" s="415"/>
      <c r="N32" s="415"/>
      <c r="O32" s="415"/>
      <c r="P32" s="415"/>
      <c r="Q32" s="415"/>
      <c r="R32" s="415"/>
      <c r="S32" s="415"/>
      <c r="T32" s="415"/>
      <c r="U32" s="415"/>
      <c r="V32" s="415"/>
      <c r="W32" s="415"/>
      <c r="X32" s="282">
        <f t="shared" si="11"/>
        <v>0</v>
      </c>
    </row>
    <row r="33" spans="2:24" ht="16.5" customHeight="1" x14ac:dyDescent="0.15">
      <c r="B33" s="14" t="s">
        <v>81</v>
      </c>
      <c r="C33" s="15"/>
      <c r="D33" s="16"/>
      <c r="E33" s="420"/>
      <c r="F33" s="421"/>
      <c r="G33" s="421"/>
      <c r="H33" s="421"/>
      <c r="I33" s="421"/>
      <c r="J33" s="421"/>
      <c r="K33" s="421"/>
      <c r="L33" s="421"/>
      <c r="M33" s="421"/>
      <c r="N33" s="421"/>
      <c r="O33" s="421"/>
      <c r="P33" s="421"/>
      <c r="Q33" s="421"/>
      <c r="R33" s="421"/>
      <c r="S33" s="421"/>
      <c r="T33" s="421"/>
      <c r="U33" s="421"/>
      <c r="V33" s="421"/>
      <c r="W33" s="421"/>
      <c r="X33" s="272">
        <f>SUM(E33:W33)</f>
        <v>0</v>
      </c>
    </row>
    <row r="34" spans="2:24" ht="16.5" customHeight="1" x14ac:dyDescent="0.15">
      <c r="B34" s="14" t="s">
        <v>31</v>
      </c>
      <c r="C34" s="15"/>
      <c r="D34" s="16"/>
      <c r="E34" s="420"/>
      <c r="F34" s="421"/>
      <c r="G34" s="421"/>
      <c r="H34" s="421"/>
      <c r="I34" s="421"/>
      <c r="J34" s="421"/>
      <c r="K34" s="421"/>
      <c r="L34" s="421"/>
      <c r="M34" s="421"/>
      <c r="N34" s="421"/>
      <c r="O34" s="421"/>
      <c r="P34" s="421"/>
      <c r="Q34" s="421"/>
      <c r="R34" s="421"/>
      <c r="S34" s="421"/>
      <c r="T34" s="421"/>
      <c r="U34" s="421"/>
      <c r="V34" s="421"/>
      <c r="W34" s="421"/>
      <c r="X34" s="272">
        <f>SUM(E34:W34)</f>
        <v>0</v>
      </c>
    </row>
    <row r="35" spans="2:24" ht="16.5" customHeight="1" x14ac:dyDescent="0.15">
      <c r="B35" s="14" t="s">
        <v>82</v>
      </c>
      <c r="C35" s="15"/>
      <c r="D35" s="16"/>
      <c r="E35" s="420"/>
      <c r="F35" s="421"/>
      <c r="G35" s="421"/>
      <c r="H35" s="421"/>
      <c r="I35" s="421"/>
      <c r="J35" s="421"/>
      <c r="K35" s="421"/>
      <c r="L35" s="421"/>
      <c r="M35" s="421"/>
      <c r="N35" s="421"/>
      <c r="O35" s="421"/>
      <c r="P35" s="421"/>
      <c r="Q35" s="421"/>
      <c r="R35" s="421"/>
      <c r="S35" s="421"/>
      <c r="T35" s="421"/>
      <c r="U35" s="421"/>
      <c r="V35" s="421"/>
      <c r="W35" s="421"/>
      <c r="X35" s="272">
        <f>SUM(E35:W35)</f>
        <v>0</v>
      </c>
    </row>
    <row r="36" spans="2:24" ht="16.5" customHeight="1" thickBot="1" x14ac:dyDescent="0.2">
      <c r="B36" s="81" t="s">
        <v>32</v>
      </c>
      <c r="C36" s="73"/>
      <c r="D36" s="74"/>
      <c r="E36" s="422"/>
      <c r="F36" s="423"/>
      <c r="G36" s="423"/>
      <c r="H36" s="423"/>
      <c r="I36" s="423"/>
      <c r="J36" s="423"/>
      <c r="K36" s="423"/>
      <c r="L36" s="423"/>
      <c r="M36" s="423"/>
      <c r="N36" s="423"/>
      <c r="O36" s="423"/>
      <c r="P36" s="423"/>
      <c r="Q36" s="423"/>
      <c r="R36" s="423"/>
      <c r="S36" s="423"/>
      <c r="T36" s="423"/>
      <c r="U36" s="423"/>
      <c r="V36" s="423"/>
      <c r="W36" s="423"/>
      <c r="X36" s="273">
        <f>SUM(E36:W36)</f>
        <v>0</v>
      </c>
    </row>
    <row r="37" spans="2:24" ht="7.5" customHeight="1" x14ac:dyDescent="0.15">
      <c r="E37" s="40"/>
      <c r="F37" s="40"/>
      <c r="G37" s="40"/>
      <c r="H37" s="40"/>
      <c r="I37" s="40"/>
      <c r="J37" s="40"/>
      <c r="K37" s="40"/>
      <c r="L37" s="40"/>
      <c r="M37" s="40"/>
      <c r="N37" s="40"/>
      <c r="O37" s="40"/>
      <c r="P37" s="40"/>
      <c r="Q37" s="40"/>
      <c r="R37" s="40"/>
      <c r="S37" s="40"/>
      <c r="T37" s="40"/>
      <c r="U37" s="40"/>
      <c r="V37" s="40"/>
      <c r="W37" s="40"/>
      <c r="X37" s="40"/>
    </row>
    <row r="38" spans="2:24" ht="15" customHeight="1" x14ac:dyDescent="0.15">
      <c r="B38" s="40" t="s">
        <v>33</v>
      </c>
      <c r="E38" s="40"/>
      <c r="F38" s="40"/>
      <c r="G38" s="40"/>
      <c r="H38" s="40"/>
      <c r="I38" s="40"/>
      <c r="J38" s="40"/>
      <c r="K38" s="40"/>
      <c r="L38" s="40"/>
      <c r="M38" s="40"/>
      <c r="N38" s="40"/>
      <c r="O38" s="40"/>
      <c r="P38" s="40"/>
      <c r="Q38" s="40"/>
      <c r="R38" s="40"/>
      <c r="S38" s="40"/>
      <c r="T38" s="40"/>
      <c r="U38" s="40"/>
      <c r="V38" s="40"/>
      <c r="W38" s="40"/>
      <c r="X38" s="40"/>
    </row>
    <row r="39" spans="2:24" ht="16.5" customHeight="1" x14ac:dyDescent="0.15">
      <c r="D39" s="17" t="s">
        <v>34</v>
      </c>
      <c r="E39" s="429"/>
      <c r="F39" s="429"/>
      <c r="G39" s="429"/>
      <c r="H39" s="429"/>
      <c r="I39" s="429"/>
      <c r="J39" s="429"/>
      <c r="K39" s="429"/>
      <c r="L39" s="429"/>
      <c r="M39" s="429"/>
      <c r="N39" s="429"/>
      <c r="O39" s="429"/>
      <c r="P39" s="429"/>
      <c r="Q39" s="429"/>
      <c r="R39" s="429"/>
      <c r="S39" s="429"/>
      <c r="T39" s="429"/>
      <c r="U39" s="429"/>
      <c r="V39" s="429"/>
      <c r="W39" s="429"/>
      <c r="X39" s="429"/>
    </row>
    <row r="40" spans="2:24" ht="16.5" customHeight="1" x14ac:dyDescent="0.15">
      <c r="D40" s="17" t="s">
        <v>35</v>
      </c>
      <c r="E40" s="429"/>
      <c r="F40" s="40"/>
      <c r="G40" s="40"/>
      <c r="H40" s="40"/>
      <c r="I40" s="40"/>
      <c r="J40" s="40"/>
      <c r="K40" s="40"/>
      <c r="L40" s="40"/>
      <c r="M40" s="40"/>
      <c r="N40" s="40"/>
      <c r="O40" s="40"/>
      <c r="P40" s="40"/>
      <c r="Q40" s="40"/>
      <c r="R40" s="40"/>
      <c r="S40" s="40"/>
      <c r="U40" s="40"/>
      <c r="V40" s="40"/>
      <c r="W40" s="40"/>
      <c r="X40" s="40"/>
    </row>
    <row r="41" spans="2:24" ht="16.5" customHeight="1" x14ac:dyDescent="0.15">
      <c r="D41" s="17" t="s">
        <v>36</v>
      </c>
      <c r="E41" s="429"/>
      <c r="F41" s="40"/>
      <c r="G41" s="40"/>
      <c r="H41" s="40"/>
      <c r="I41" s="40"/>
      <c r="J41" s="40"/>
      <c r="K41" s="40"/>
      <c r="L41" s="40"/>
      <c r="M41" s="40"/>
      <c r="N41" s="40"/>
      <c r="O41" s="40"/>
      <c r="P41" s="40"/>
      <c r="Q41" s="40"/>
      <c r="R41" s="40"/>
      <c r="S41" s="40"/>
      <c r="T41" s="40"/>
      <c r="U41" s="40"/>
      <c r="V41" s="40"/>
      <c r="W41" s="40"/>
      <c r="X41" s="40"/>
    </row>
    <row r="42" spans="2:24" ht="16.5" customHeight="1" x14ac:dyDescent="0.15">
      <c r="D42" s="17" t="s">
        <v>37</v>
      </c>
      <c r="E42" s="429"/>
      <c r="F42" s="40"/>
      <c r="G42" s="40"/>
      <c r="H42" s="40"/>
      <c r="I42" s="40"/>
      <c r="J42" s="40"/>
      <c r="K42" s="40"/>
      <c r="L42" s="40"/>
      <c r="M42" s="40"/>
      <c r="N42" s="40"/>
      <c r="O42" s="40"/>
      <c r="P42" s="40"/>
      <c r="Q42" s="40"/>
      <c r="R42" s="40"/>
      <c r="S42" s="40"/>
      <c r="T42" s="40"/>
      <c r="U42" s="40"/>
      <c r="V42" s="40"/>
      <c r="W42" s="40"/>
      <c r="X42" s="40"/>
    </row>
    <row r="43" spans="2:24" ht="7.5" customHeight="1" x14ac:dyDescent="0.15">
      <c r="E43" s="40"/>
      <c r="F43" s="40"/>
      <c r="G43" s="40"/>
      <c r="H43" s="40"/>
      <c r="I43" s="40"/>
      <c r="J43" s="40"/>
      <c r="K43" s="40"/>
      <c r="L43" s="40"/>
      <c r="M43" s="40"/>
      <c r="N43" s="40"/>
      <c r="O43" s="40"/>
      <c r="P43" s="40"/>
      <c r="Q43" s="40"/>
      <c r="R43" s="40"/>
      <c r="S43" s="40"/>
      <c r="T43" s="40"/>
      <c r="U43" s="40"/>
      <c r="V43" s="40"/>
      <c r="W43" s="40"/>
      <c r="X43" s="40"/>
    </row>
    <row r="44" spans="2:24" ht="15" customHeight="1" x14ac:dyDescent="0.15">
      <c r="C44" s="40" t="s">
        <v>41</v>
      </c>
      <c r="E44" s="40"/>
      <c r="F44" s="40"/>
      <c r="G44" s="40"/>
      <c r="H44" s="40"/>
      <c r="I44" s="40"/>
      <c r="J44" s="40"/>
      <c r="K44" s="40"/>
      <c r="L44" s="40"/>
      <c r="M44" s="40"/>
      <c r="N44" s="40"/>
      <c r="O44" s="40"/>
      <c r="P44" s="40"/>
      <c r="Q44" s="40"/>
      <c r="R44" s="40"/>
      <c r="S44" s="40"/>
      <c r="T44" s="40"/>
      <c r="U44" s="40"/>
      <c r="V44" s="40"/>
      <c r="W44" s="40"/>
      <c r="X44" s="40"/>
    </row>
    <row r="45" spans="2:24" ht="15" customHeight="1" x14ac:dyDescent="0.15">
      <c r="B45" s="54"/>
      <c r="C45" s="40" t="s">
        <v>38</v>
      </c>
      <c r="E45" s="40"/>
      <c r="G45" s="40"/>
      <c r="I45" s="40"/>
      <c r="K45" s="40"/>
      <c r="M45" s="40"/>
      <c r="O45" s="40"/>
      <c r="Q45" s="40"/>
      <c r="R45" s="40"/>
      <c r="S45" s="40"/>
      <c r="T45" s="40"/>
      <c r="U45" s="40"/>
      <c r="V45" s="40"/>
      <c r="W45" s="40"/>
    </row>
    <row r="46" spans="2:24" ht="15" customHeight="1" x14ac:dyDescent="0.15">
      <c r="B46" s="54"/>
      <c r="C46" s="40" t="s">
        <v>39</v>
      </c>
    </row>
    <row r="47" spans="2:24" ht="15" customHeight="1" x14ac:dyDescent="0.15">
      <c r="B47" s="54"/>
      <c r="C47" s="40" t="s">
        <v>40</v>
      </c>
    </row>
    <row r="48" spans="2:24" ht="15" customHeight="1" x14ac:dyDescent="0.15">
      <c r="B48" s="54"/>
      <c r="C48" s="40" t="s">
        <v>42</v>
      </c>
    </row>
    <row r="49" spans="2:24" ht="15" customHeight="1" x14ac:dyDescent="0.15">
      <c r="B49" s="54"/>
      <c r="C49" s="40" t="s">
        <v>534</v>
      </c>
      <c r="V49" s="433"/>
      <c r="W49" s="146" t="s">
        <v>5</v>
      </c>
      <c r="X49" s="431"/>
    </row>
    <row r="50" spans="2:24" ht="15" customHeight="1" x14ac:dyDescent="0.15">
      <c r="B50" s="54"/>
    </row>
    <row r="51" spans="2:24" ht="15" customHeight="1" x14ac:dyDescent="0.15">
      <c r="B51" s="54"/>
    </row>
    <row r="52" spans="2:24" ht="15" customHeight="1" x14ac:dyDescent="0.15">
      <c r="B52" s="54"/>
    </row>
    <row r="53" spans="2:24" ht="15" customHeight="1" x14ac:dyDescent="0.15">
      <c r="B53" s="54"/>
    </row>
    <row r="54" spans="2:24" ht="15" customHeight="1" x14ac:dyDescent="0.15">
      <c r="B54" s="54"/>
    </row>
    <row r="55" spans="2:24" ht="15" customHeight="1" x14ac:dyDescent="0.15">
      <c r="B55" s="54"/>
    </row>
    <row r="56" spans="2:24" ht="15" customHeight="1" x14ac:dyDescent="0.15">
      <c r="B56" s="54"/>
    </row>
    <row r="57" spans="2:24" ht="15" customHeight="1" x14ac:dyDescent="0.15">
      <c r="B57" s="54"/>
    </row>
    <row r="58" spans="2:24" ht="15" customHeight="1" x14ac:dyDescent="0.15">
      <c r="B58" s="54"/>
    </row>
    <row r="59" spans="2:24" ht="15" customHeight="1" x14ac:dyDescent="0.15">
      <c r="B59" s="54"/>
    </row>
  </sheetData>
  <mergeCells count="3">
    <mergeCell ref="C1:X1"/>
    <mergeCell ref="B2:X2"/>
    <mergeCell ref="B6:C6"/>
  </mergeCells>
  <phoneticPr fontId="9"/>
  <pageMargins left="0.78740157480314965" right="0.78740157480314965" top="0.78740157480314965" bottom="0.78740157480314965" header="0.51181102362204722" footer="0.51181102362204722"/>
  <pageSetup paperSize="8" scale="8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8572-F95C-4D4F-BEAA-7E5AD7069D1F}">
  <sheetPr>
    <pageSetUpPr fitToPage="1"/>
  </sheetPr>
  <dimension ref="B1:BX92"/>
  <sheetViews>
    <sheetView showGridLines="0" view="pageBreakPreview" zoomScale="70" zoomScaleNormal="85" zoomScaleSheetLayoutView="70" workbookViewId="0">
      <selection activeCell="B28" sqref="B28"/>
    </sheetView>
  </sheetViews>
  <sheetFormatPr defaultRowHeight="12" x14ac:dyDescent="0.15"/>
  <cols>
    <col min="1" max="1" width="1.6640625" style="84" customWidth="1"/>
    <col min="2" max="2" width="3.6640625" style="84" bestFit="1" customWidth="1"/>
    <col min="3" max="3" width="16.33203125" style="110" customWidth="1"/>
    <col min="4" max="73" width="2.33203125" style="84" customWidth="1"/>
    <col min="74" max="74" width="25.6640625" style="85" customWidth="1"/>
    <col min="75" max="75" width="1.6640625" style="84" customWidth="1"/>
    <col min="76" max="76" width="14.6640625" style="85" bestFit="1" customWidth="1"/>
    <col min="77" max="77" width="16.109375" style="84" bestFit="1" customWidth="1"/>
    <col min="78" max="281" width="9.109375" style="84"/>
    <col min="282" max="282" width="1.6640625" style="84" customWidth="1"/>
    <col min="283" max="283" width="29.33203125" style="84" customWidth="1"/>
    <col min="284" max="326" width="3.88671875" style="84" customWidth="1"/>
    <col min="327" max="328" width="11.33203125" style="84" customWidth="1"/>
    <col min="329" max="329" width="23.6640625" style="84" customWidth="1"/>
    <col min="330" max="330" width="1.6640625" style="84" customWidth="1"/>
    <col min="331" max="331" width="14.6640625" style="84" bestFit="1" customWidth="1"/>
    <col min="332" max="332" width="12.6640625" style="84" bestFit="1" customWidth="1"/>
    <col min="333" max="537" width="9.109375" style="84"/>
    <col min="538" max="538" width="1.6640625" style="84" customWidth="1"/>
    <col min="539" max="539" width="29.33203125" style="84" customWidth="1"/>
    <col min="540" max="582" width="3.88671875" style="84" customWidth="1"/>
    <col min="583" max="584" width="11.33203125" style="84" customWidth="1"/>
    <col min="585" max="585" width="23.6640625" style="84" customWidth="1"/>
    <col min="586" max="586" width="1.6640625" style="84" customWidth="1"/>
    <col min="587" max="587" width="14.6640625" style="84" bestFit="1" customWidth="1"/>
    <col min="588" max="588" width="12.6640625" style="84" bestFit="1" customWidth="1"/>
    <col min="589" max="793" width="9.109375" style="84"/>
    <col min="794" max="794" width="1.6640625" style="84" customWidth="1"/>
    <col min="795" max="795" width="29.33203125" style="84" customWidth="1"/>
    <col min="796" max="838" width="3.88671875" style="84" customWidth="1"/>
    <col min="839" max="840" width="11.33203125" style="84" customWidth="1"/>
    <col min="841" max="841" width="23.6640625" style="84" customWidth="1"/>
    <col min="842" max="842" width="1.6640625" style="84" customWidth="1"/>
    <col min="843" max="843" width="14.6640625" style="84" bestFit="1" customWidth="1"/>
    <col min="844" max="844" width="12.6640625" style="84" bestFit="1" customWidth="1"/>
    <col min="845" max="1049" width="9.109375" style="84"/>
    <col min="1050" max="1050" width="1.6640625" style="84" customWidth="1"/>
    <col min="1051" max="1051" width="29.33203125" style="84" customWidth="1"/>
    <col min="1052" max="1094" width="3.88671875" style="84" customWidth="1"/>
    <col min="1095" max="1096" width="11.33203125" style="84" customWidth="1"/>
    <col min="1097" max="1097" width="23.6640625" style="84" customWidth="1"/>
    <col min="1098" max="1098" width="1.6640625" style="84" customWidth="1"/>
    <col min="1099" max="1099" width="14.6640625" style="84" bestFit="1" customWidth="1"/>
    <col min="1100" max="1100" width="12.6640625" style="84" bestFit="1" customWidth="1"/>
    <col min="1101" max="1305" width="9.109375" style="84"/>
    <col min="1306" max="1306" width="1.6640625" style="84" customWidth="1"/>
    <col min="1307" max="1307" width="29.33203125" style="84" customWidth="1"/>
    <col min="1308" max="1350" width="3.88671875" style="84" customWidth="1"/>
    <col min="1351" max="1352" width="11.33203125" style="84" customWidth="1"/>
    <col min="1353" max="1353" width="23.6640625" style="84" customWidth="1"/>
    <col min="1354" max="1354" width="1.6640625" style="84" customWidth="1"/>
    <col min="1355" max="1355" width="14.6640625" style="84" bestFit="1" customWidth="1"/>
    <col min="1356" max="1356" width="12.6640625" style="84" bestFit="1" customWidth="1"/>
    <col min="1357" max="1561" width="9.109375" style="84"/>
    <col min="1562" max="1562" width="1.6640625" style="84" customWidth="1"/>
    <col min="1563" max="1563" width="29.33203125" style="84" customWidth="1"/>
    <col min="1564" max="1606" width="3.88671875" style="84" customWidth="1"/>
    <col min="1607" max="1608" width="11.33203125" style="84" customWidth="1"/>
    <col min="1609" max="1609" width="23.6640625" style="84" customWidth="1"/>
    <col min="1610" max="1610" width="1.6640625" style="84" customWidth="1"/>
    <col min="1611" max="1611" width="14.6640625" style="84" bestFit="1" customWidth="1"/>
    <col min="1612" max="1612" width="12.6640625" style="84" bestFit="1" customWidth="1"/>
    <col min="1613" max="1817" width="9.109375" style="84"/>
    <col min="1818" max="1818" width="1.6640625" style="84" customWidth="1"/>
    <col min="1819" max="1819" width="29.33203125" style="84" customWidth="1"/>
    <col min="1820" max="1862" width="3.88671875" style="84" customWidth="1"/>
    <col min="1863" max="1864" width="11.33203125" style="84" customWidth="1"/>
    <col min="1865" max="1865" width="23.6640625" style="84" customWidth="1"/>
    <col min="1866" max="1866" width="1.6640625" style="84" customWidth="1"/>
    <col min="1867" max="1867" width="14.6640625" style="84" bestFit="1" customWidth="1"/>
    <col min="1868" max="1868" width="12.6640625" style="84" bestFit="1" customWidth="1"/>
    <col min="1869" max="2073" width="9.109375" style="84"/>
    <col min="2074" max="2074" width="1.6640625" style="84" customWidth="1"/>
    <col min="2075" max="2075" width="29.33203125" style="84" customWidth="1"/>
    <col min="2076" max="2118" width="3.88671875" style="84" customWidth="1"/>
    <col min="2119" max="2120" width="11.33203125" style="84" customWidth="1"/>
    <col min="2121" max="2121" width="23.6640625" style="84" customWidth="1"/>
    <col min="2122" max="2122" width="1.6640625" style="84" customWidth="1"/>
    <col min="2123" max="2123" width="14.6640625" style="84" bestFit="1" customWidth="1"/>
    <col min="2124" max="2124" width="12.6640625" style="84" bestFit="1" customWidth="1"/>
    <col min="2125" max="2329" width="9.109375" style="84"/>
    <col min="2330" max="2330" width="1.6640625" style="84" customWidth="1"/>
    <col min="2331" max="2331" width="29.33203125" style="84" customWidth="1"/>
    <col min="2332" max="2374" width="3.88671875" style="84" customWidth="1"/>
    <col min="2375" max="2376" width="11.33203125" style="84" customWidth="1"/>
    <col min="2377" max="2377" width="23.6640625" style="84" customWidth="1"/>
    <col min="2378" max="2378" width="1.6640625" style="84" customWidth="1"/>
    <col min="2379" max="2379" width="14.6640625" style="84" bestFit="1" customWidth="1"/>
    <col min="2380" max="2380" width="12.6640625" style="84" bestFit="1" customWidth="1"/>
    <col min="2381" max="2585" width="9.109375" style="84"/>
    <col min="2586" max="2586" width="1.6640625" style="84" customWidth="1"/>
    <col min="2587" max="2587" width="29.33203125" style="84" customWidth="1"/>
    <col min="2588" max="2630" width="3.88671875" style="84" customWidth="1"/>
    <col min="2631" max="2632" width="11.33203125" style="84" customWidth="1"/>
    <col min="2633" max="2633" width="23.6640625" style="84" customWidth="1"/>
    <col min="2634" max="2634" width="1.6640625" style="84" customWidth="1"/>
    <col min="2635" max="2635" width="14.6640625" style="84" bestFit="1" customWidth="1"/>
    <col min="2636" max="2636" width="12.6640625" style="84" bestFit="1" customWidth="1"/>
    <col min="2637" max="2841" width="9.109375" style="84"/>
    <col min="2842" max="2842" width="1.6640625" style="84" customWidth="1"/>
    <col min="2843" max="2843" width="29.33203125" style="84" customWidth="1"/>
    <col min="2844" max="2886" width="3.88671875" style="84" customWidth="1"/>
    <col min="2887" max="2888" width="11.33203125" style="84" customWidth="1"/>
    <col min="2889" max="2889" width="23.6640625" style="84" customWidth="1"/>
    <col min="2890" max="2890" width="1.6640625" style="84" customWidth="1"/>
    <col min="2891" max="2891" width="14.6640625" style="84" bestFit="1" customWidth="1"/>
    <col min="2892" max="2892" width="12.6640625" style="84" bestFit="1" customWidth="1"/>
    <col min="2893" max="3097" width="9.109375" style="84"/>
    <col min="3098" max="3098" width="1.6640625" style="84" customWidth="1"/>
    <col min="3099" max="3099" width="29.33203125" style="84" customWidth="1"/>
    <col min="3100" max="3142" width="3.88671875" style="84" customWidth="1"/>
    <col min="3143" max="3144" width="11.33203125" style="84" customWidth="1"/>
    <col min="3145" max="3145" width="23.6640625" style="84" customWidth="1"/>
    <col min="3146" max="3146" width="1.6640625" style="84" customWidth="1"/>
    <col min="3147" max="3147" width="14.6640625" style="84" bestFit="1" customWidth="1"/>
    <col min="3148" max="3148" width="12.6640625" style="84" bestFit="1" customWidth="1"/>
    <col min="3149" max="3353" width="9.109375" style="84"/>
    <col min="3354" max="3354" width="1.6640625" style="84" customWidth="1"/>
    <col min="3355" max="3355" width="29.33203125" style="84" customWidth="1"/>
    <col min="3356" max="3398" width="3.88671875" style="84" customWidth="1"/>
    <col min="3399" max="3400" width="11.33203125" style="84" customWidth="1"/>
    <col min="3401" max="3401" width="23.6640625" style="84" customWidth="1"/>
    <col min="3402" max="3402" width="1.6640625" style="84" customWidth="1"/>
    <col min="3403" max="3403" width="14.6640625" style="84" bestFit="1" customWidth="1"/>
    <col min="3404" max="3404" width="12.6640625" style="84" bestFit="1" customWidth="1"/>
    <col min="3405" max="3609" width="9.109375" style="84"/>
    <col min="3610" max="3610" width="1.6640625" style="84" customWidth="1"/>
    <col min="3611" max="3611" width="29.33203125" style="84" customWidth="1"/>
    <col min="3612" max="3654" width="3.88671875" style="84" customWidth="1"/>
    <col min="3655" max="3656" width="11.33203125" style="84" customWidth="1"/>
    <col min="3657" max="3657" width="23.6640625" style="84" customWidth="1"/>
    <col min="3658" max="3658" width="1.6640625" style="84" customWidth="1"/>
    <col min="3659" max="3659" width="14.6640625" style="84" bestFit="1" customWidth="1"/>
    <col min="3660" max="3660" width="12.6640625" style="84" bestFit="1" customWidth="1"/>
    <col min="3661" max="3865" width="9.109375" style="84"/>
    <col min="3866" max="3866" width="1.6640625" style="84" customWidth="1"/>
    <col min="3867" max="3867" width="29.33203125" style="84" customWidth="1"/>
    <col min="3868" max="3910" width="3.88671875" style="84" customWidth="1"/>
    <col min="3911" max="3912" width="11.33203125" style="84" customWidth="1"/>
    <col min="3913" max="3913" width="23.6640625" style="84" customWidth="1"/>
    <col min="3914" max="3914" width="1.6640625" style="84" customWidth="1"/>
    <col min="3915" max="3915" width="14.6640625" style="84" bestFit="1" customWidth="1"/>
    <col min="3916" max="3916" width="12.6640625" style="84" bestFit="1" customWidth="1"/>
    <col min="3917" max="4121" width="9.109375" style="84"/>
    <col min="4122" max="4122" width="1.6640625" style="84" customWidth="1"/>
    <col min="4123" max="4123" width="29.33203125" style="84" customWidth="1"/>
    <col min="4124" max="4166" width="3.88671875" style="84" customWidth="1"/>
    <col min="4167" max="4168" width="11.33203125" style="84" customWidth="1"/>
    <col min="4169" max="4169" width="23.6640625" style="84" customWidth="1"/>
    <col min="4170" max="4170" width="1.6640625" style="84" customWidth="1"/>
    <col min="4171" max="4171" width="14.6640625" style="84" bestFit="1" customWidth="1"/>
    <col min="4172" max="4172" width="12.6640625" style="84" bestFit="1" customWidth="1"/>
    <col min="4173" max="4377" width="9.109375" style="84"/>
    <col min="4378" max="4378" width="1.6640625" style="84" customWidth="1"/>
    <col min="4379" max="4379" width="29.33203125" style="84" customWidth="1"/>
    <col min="4380" max="4422" width="3.88671875" style="84" customWidth="1"/>
    <col min="4423" max="4424" width="11.33203125" style="84" customWidth="1"/>
    <col min="4425" max="4425" width="23.6640625" style="84" customWidth="1"/>
    <col min="4426" max="4426" width="1.6640625" style="84" customWidth="1"/>
    <col min="4427" max="4427" width="14.6640625" style="84" bestFit="1" customWidth="1"/>
    <col min="4428" max="4428" width="12.6640625" style="84" bestFit="1" customWidth="1"/>
    <col min="4429" max="4633" width="9.109375" style="84"/>
    <col min="4634" max="4634" width="1.6640625" style="84" customWidth="1"/>
    <col min="4635" max="4635" width="29.33203125" style="84" customWidth="1"/>
    <col min="4636" max="4678" width="3.88671875" style="84" customWidth="1"/>
    <col min="4679" max="4680" width="11.33203125" style="84" customWidth="1"/>
    <col min="4681" max="4681" width="23.6640625" style="84" customWidth="1"/>
    <col min="4682" max="4682" width="1.6640625" style="84" customWidth="1"/>
    <col min="4683" max="4683" width="14.6640625" style="84" bestFit="1" customWidth="1"/>
    <col min="4684" max="4684" width="12.6640625" style="84" bestFit="1" customWidth="1"/>
    <col min="4685" max="4889" width="9.109375" style="84"/>
    <col min="4890" max="4890" width="1.6640625" style="84" customWidth="1"/>
    <col min="4891" max="4891" width="29.33203125" style="84" customWidth="1"/>
    <col min="4892" max="4934" width="3.88671875" style="84" customWidth="1"/>
    <col min="4935" max="4936" width="11.33203125" style="84" customWidth="1"/>
    <col min="4937" max="4937" width="23.6640625" style="84" customWidth="1"/>
    <col min="4938" max="4938" width="1.6640625" style="84" customWidth="1"/>
    <col min="4939" max="4939" width="14.6640625" style="84" bestFit="1" customWidth="1"/>
    <col min="4940" max="4940" width="12.6640625" style="84" bestFit="1" customWidth="1"/>
    <col min="4941" max="5145" width="9.109375" style="84"/>
    <col min="5146" max="5146" width="1.6640625" style="84" customWidth="1"/>
    <col min="5147" max="5147" width="29.33203125" style="84" customWidth="1"/>
    <col min="5148" max="5190" width="3.88671875" style="84" customWidth="1"/>
    <col min="5191" max="5192" width="11.33203125" style="84" customWidth="1"/>
    <col min="5193" max="5193" width="23.6640625" style="84" customWidth="1"/>
    <col min="5194" max="5194" width="1.6640625" style="84" customWidth="1"/>
    <col min="5195" max="5195" width="14.6640625" style="84" bestFit="1" customWidth="1"/>
    <col min="5196" max="5196" width="12.6640625" style="84" bestFit="1" customWidth="1"/>
    <col min="5197" max="5401" width="9.109375" style="84"/>
    <col min="5402" max="5402" width="1.6640625" style="84" customWidth="1"/>
    <col min="5403" max="5403" width="29.33203125" style="84" customWidth="1"/>
    <col min="5404" max="5446" width="3.88671875" style="84" customWidth="1"/>
    <col min="5447" max="5448" width="11.33203125" style="84" customWidth="1"/>
    <col min="5449" max="5449" width="23.6640625" style="84" customWidth="1"/>
    <col min="5450" max="5450" width="1.6640625" style="84" customWidth="1"/>
    <col min="5451" max="5451" width="14.6640625" style="84" bestFit="1" customWidth="1"/>
    <col min="5452" max="5452" width="12.6640625" style="84" bestFit="1" customWidth="1"/>
    <col min="5453" max="5657" width="9.109375" style="84"/>
    <col min="5658" max="5658" width="1.6640625" style="84" customWidth="1"/>
    <col min="5659" max="5659" width="29.33203125" style="84" customWidth="1"/>
    <col min="5660" max="5702" width="3.88671875" style="84" customWidth="1"/>
    <col min="5703" max="5704" width="11.33203125" style="84" customWidth="1"/>
    <col min="5705" max="5705" width="23.6640625" style="84" customWidth="1"/>
    <col min="5706" max="5706" width="1.6640625" style="84" customWidth="1"/>
    <col min="5707" max="5707" width="14.6640625" style="84" bestFit="1" customWidth="1"/>
    <col min="5708" max="5708" width="12.6640625" style="84" bestFit="1" customWidth="1"/>
    <col min="5709" max="5913" width="9.109375" style="84"/>
    <col min="5914" max="5914" width="1.6640625" style="84" customWidth="1"/>
    <col min="5915" max="5915" width="29.33203125" style="84" customWidth="1"/>
    <col min="5916" max="5958" width="3.88671875" style="84" customWidth="1"/>
    <col min="5959" max="5960" width="11.33203125" style="84" customWidth="1"/>
    <col min="5961" max="5961" width="23.6640625" style="84" customWidth="1"/>
    <col min="5962" max="5962" width="1.6640625" style="84" customWidth="1"/>
    <col min="5963" max="5963" width="14.6640625" style="84" bestFit="1" customWidth="1"/>
    <col min="5964" max="5964" width="12.6640625" style="84" bestFit="1" customWidth="1"/>
    <col min="5965" max="6169" width="9.109375" style="84"/>
    <col min="6170" max="6170" width="1.6640625" style="84" customWidth="1"/>
    <col min="6171" max="6171" width="29.33203125" style="84" customWidth="1"/>
    <col min="6172" max="6214" width="3.88671875" style="84" customWidth="1"/>
    <col min="6215" max="6216" width="11.33203125" style="84" customWidth="1"/>
    <col min="6217" max="6217" width="23.6640625" style="84" customWidth="1"/>
    <col min="6218" max="6218" width="1.6640625" style="84" customWidth="1"/>
    <col min="6219" max="6219" width="14.6640625" style="84" bestFit="1" customWidth="1"/>
    <col min="6220" max="6220" width="12.6640625" style="84" bestFit="1" customWidth="1"/>
    <col min="6221" max="6425" width="9.109375" style="84"/>
    <col min="6426" max="6426" width="1.6640625" style="84" customWidth="1"/>
    <col min="6427" max="6427" width="29.33203125" style="84" customWidth="1"/>
    <col min="6428" max="6470" width="3.88671875" style="84" customWidth="1"/>
    <col min="6471" max="6472" width="11.33203125" style="84" customWidth="1"/>
    <col min="6473" max="6473" width="23.6640625" style="84" customWidth="1"/>
    <col min="6474" max="6474" width="1.6640625" style="84" customWidth="1"/>
    <col min="6475" max="6475" width="14.6640625" style="84" bestFit="1" customWidth="1"/>
    <col min="6476" max="6476" width="12.6640625" style="84" bestFit="1" customWidth="1"/>
    <col min="6477" max="6681" width="9.109375" style="84"/>
    <col min="6682" max="6682" width="1.6640625" style="84" customWidth="1"/>
    <col min="6683" max="6683" width="29.33203125" style="84" customWidth="1"/>
    <col min="6684" max="6726" width="3.88671875" style="84" customWidth="1"/>
    <col min="6727" max="6728" width="11.33203125" style="84" customWidth="1"/>
    <col min="6729" max="6729" width="23.6640625" style="84" customWidth="1"/>
    <col min="6730" max="6730" width="1.6640625" style="84" customWidth="1"/>
    <col min="6731" max="6731" width="14.6640625" style="84" bestFit="1" customWidth="1"/>
    <col min="6732" max="6732" width="12.6640625" style="84" bestFit="1" customWidth="1"/>
    <col min="6733" max="6937" width="9.109375" style="84"/>
    <col min="6938" max="6938" width="1.6640625" style="84" customWidth="1"/>
    <col min="6939" max="6939" width="29.33203125" style="84" customWidth="1"/>
    <col min="6940" max="6982" width="3.88671875" style="84" customWidth="1"/>
    <col min="6983" max="6984" width="11.33203125" style="84" customWidth="1"/>
    <col min="6985" max="6985" width="23.6640625" style="84" customWidth="1"/>
    <col min="6986" max="6986" width="1.6640625" style="84" customWidth="1"/>
    <col min="6987" max="6987" width="14.6640625" style="84" bestFit="1" customWidth="1"/>
    <col min="6988" max="6988" width="12.6640625" style="84" bestFit="1" customWidth="1"/>
    <col min="6989" max="7193" width="9.109375" style="84"/>
    <col min="7194" max="7194" width="1.6640625" style="84" customWidth="1"/>
    <col min="7195" max="7195" width="29.33203125" style="84" customWidth="1"/>
    <col min="7196" max="7238" width="3.88671875" style="84" customWidth="1"/>
    <col min="7239" max="7240" width="11.33203125" style="84" customWidth="1"/>
    <col min="7241" max="7241" width="23.6640625" style="84" customWidth="1"/>
    <col min="7242" max="7242" width="1.6640625" style="84" customWidth="1"/>
    <col min="7243" max="7243" width="14.6640625" style="84" bestFit="1" customWidth="1"/>
    <col min="7244" max="7244" width="12.6640625" style="84" bestFit="1" customWidth="1"/>
    <col min="7245" max="7449" width="9.109375" style="84"/>
    <col min="7450" max="7450" width="1.6640625" style="84" customWidth="1"/>
    <col min="7451" max="7451" width="29.33203125" style="84" customWidth="1"/>
    <col min="7452" max="7494" width="3.88671875" style="84" customWidth="1"/>
    <col min="7495" max="7496" width="11.33203125" style="84" customWidth="1"/>
    <col min="7497" max="7497" width="23.6640625" style="84" customWidth="1"/>
    <col min="7498" max="7498" width="1.6640625" style="84" customWidth="1"/>
    <col min="7499" max="7499" width="14.6640625" style="84" bestFit="1" customWidth="1"/>
    <col min="7500" max="7500" width="12.6640625" style="84" bestFit="1" customWidth="1"/>
    <col min="7501" max="7705" width="9.109375" style="84"/>
    <col min="7706" max="7706" width="1.6640625" style="84" customWidth="1"/>
    <col min="7707" max="7707" width="29.33203125" style="84" customWidth="1"/>
    <col min="7708" max="7750" width="3.88671875" style="84" customWidth="1"/>
    <col min="7751" max="7752" width="11.33203125" style="84" customWidth="1"/>
    <col min="7753" max="7753" width="23.6640625" style="84" customWidth="1"/>
    <col min="7754" max="7754" width="1.6640625" style="84" customWidth="1"/>
    <col min="7755" max="7755" width="14.6640625" style="84" bestFit="1" customWidth="1"/>
    <col min="7756" max="7756" width="12.6640625" style="84" bestFit="1" customWidth="1"/>
    <col min="7757" max="7961" width="9.109375" style="84"/>
    <col min="7962" max="7962" width="1.6640625" style="84" customWidth="1"/>
    <col min="7963" max="7963" width="29.33203125" style="84" customWidth="1"/>
    <col min="7964" max="8006" width="3.88671875" style="84" customWidth="1"/>
    <col min="8007" max="8008" width="11.33203125" style="84" customWidth="1"/>
    <col min="8009" max="8009" width="23.6640625" style="84" customWidth="1"/>
    <col min="8010" max="8010" width="1.6640625" style="84" customWidth="1"/>
    <col min="8011" max="8011" width="14.6640625" style="84" bestFit="1" customWidth="1"/>
    <col min="8012" max="8012" width="12.6640625" style="84" bestFit="1" customWidth="1"/>
    <col min="8013" max="8217" width="9.109375" style="84"/>
    <col min="8218" max="8218" width="1.6640625" style="84" customWidth="1"/>
    <col min="8219" max="8219" width="29.33203125" style="84" customWidth="1"/>
    <col min="8220" max="8262" width="3.88671875" style="84" customWidth="1"/>
    <col min="8263" max="8264" width="11.33203125" style="84" customWidth="1"/>
    <col min="8265" max="8265" width="23.6640625" style="84" customWidth="1"/>
    <col min="8266" max="8266" width="1.6640625" style="84" customWidth="1"/>
    <col min="8267" max="8267" width="14.6640625" style="84" bestFit="1" customWidth="1"/>
    <col min="8268" max="8268" width="12.6640625" style="84" bestFit="1" customWidth="1"/>
    <col min="8269" max="8473" width="9.109375" style="84"/>
    <col min="8474" max="8474" width="1.6640625" style="84" customWidth="1"/>
    <col min="8475" max="8475" width="29.33203125" style="84" customWidth="1"/>
    <col min="8476" max="8518" width="3.88671875" style="84" customWidth="1"/>
    <col min="8519" max="8520" width="11.33203125" style="84" customWidth="1"/>
    <col min="8521" max="8521" width="23.6640625" style="84" customWidth="1"/>
    <col min="8522" max="8522" width="1.6640625" style="84" customWidth="1"/>
    <col min="8523" max="8523" width="14.6640625" style="84" bestFit="1" customWidth="1"/>
    <col min="8524" max="8524" width="12.6640625" style="84" bestFit="1" customWidth="1"/>
    <col min="8525" max="8729" width="9.109375" style="84"/>
    <col min="8730" max="8730" width="1.6640625" style="84" customWidth="1"/>
    <col min="8731" max="8731" width="29.33203125" style="84" customWidth="1"/>
    <col min="8732" max="8774" width="3.88671875" style="84" customWidth="1"/>
    <col min="8775" max="8776" width="11.33203125" style="84" customWidth="1"/>
    <col min="8777" max="8777" width="23.6640625" style="84" customWidth="1"/>
    <col min="8778" max="8778" width="1.6640625" style="84" customWidth="1"/>
    <col min="8779" max="8779" width="14.6640625" style="84" bestFit="1" customWidth="1"/>
    <col min="8780" max="8780" width="12.6640625" style="84" bestFit="1" customWidth="1"/>
    <col min="8781" max="8985" width="9.109375" style="84"/>
    <col min="8986" max="8986" width="1.6640625" style="84" customWidth="1"/>
    <col min="8987" max="8987" width="29.33203125" style="84" customWidth="1"/>
    <col min="8988" max="9030" width="3.88671875" style="84" customWidth="1"/>
    <col min="9031" max="9032" width="11.33203125" style="84" customWidth="1"/>
    <col min="9033" max="9033" width="23.6640625" style="84" customWidth="1"/>
    <col min="9034" max="9034" width="1.6640625" style="84" customWidth="1"/>
    <col min="9035" max="9035" width="14.6640625" style="84" bestFit="1" customWidth="1"/>
    <col min="9036" max="9036" width="12.6640625" style="84" bestFit="1" customWidth="1"/>
    <col min="9037" max="9241" width="9.109375" style="84"/>
    <col min="9242" max="9242" width="1.6640625" style="84" customWidth="1"/>
    <col min="9243" max="9243" width="29.33203125" style="84" customWidth="1"/>
    <col min="9244" max="9286" width="3.88671875" style="84" customWidth="1"/>
    <col min="9287" max="9288" width="11.33203125" style="84" customWidth="1"/>
    <col min="9289" max="9289" width="23.6640625" style="84" customWidth="1"/>
    <col min="9290" max="9290" width="1.6640625" style="84" customWidth="1"/>
    <col min="9291" max="9291" width="14.6640625" style="84" bestFit="1" customWidth="1"/>
    <col min="9292" max="9292" width="12.6640625" style="84" bestFit="1" customWidth="1"/>
    <col min="9293" max="9497" width="9.109375" style="84"/>
    <col min="9498" max="9498" width="1.6640625" style="84" customWidth="1"/>
    <col min="9499" max="9499" width="29.33203125" style="84" customWidth="1"/>
    <col min="9500" max="9542" width="3.88671875" style="84" customWidth="1"/>
    <col min="9543" max="9544" width="11.33203125" style="84" customWidth="1"/>
    <col min="9545" max="9545" width="23.6640625" style="84" customWidth="1"/>
    <col min="9546" max="9546" width="1.6640625" style="84" customWidth="1"/>
    <col min="9547" max="9547" width="14.6640625" style="84" bestFit="1" customWidth="1"/>
    <col min="9548" max="9548" width="12.6640625" style="84" bestFit="1" customWidth="1"/>
    <col min="9549" max="9753" width="9.109375" style="84"/>
    <col min="9754" max="9754" width="1.6640625" style="84" customWidth="1"/>
    <col min="9755" max="9755" width="29.33203125" style="84" customWidth="1"/>
    <col min="9756" max="9798" width="3.88671875" style="84" customWidth="1"/>
    <col min="9799" max="9800" width="11.33203125" style="84" customWidth="1"/>
    <col min="9801" max="9801" width="23.6640625" style="84" customWidth="1"/>
    <col min="9802" max="9802" width="1.6640625" style="84" customWidth="1"/>
    <col min="9803" max="9803" width="14.6640625" style="84" bestFit="1" customWidth="1"/>
    <col min="9804" max="9804" width="12.6640625" style="84" bestFit="1" customWidth="1"/>
    <col min="9805" max="10009" width="9.109375" style="84"/>
    <col min="10010" max="10010" width="1.6640625" style="84" customWidth="1"/>
    <col min="10011" max="10011" width="29.33203125" style="84" customWidth="1"/>
    <col min="10012" max="10054" width="3.88671875" style="84" customWidth="1"/>
    <col min="10055" max="10056" width="11.33203125" style="84" customWidth="1"/>
    <col min="10057" max="10057" width="23.6640625" style="84" customWidth="1"/>
    <col min="10058" max="10058" width="1.6640625" style="84" customWidth="1"/>
    <col min="10059" max="10059" width="14.6640625" style="84" bestFit="1" customWidth="1"/>
    <col min="10060" max="10060" width="12.6640625" style="84" bestFit="1" customWidth="1"/>
    <col min="10061" max="10265" width="9.109375" style="84"/>
    <col min="10266" max="10266" width="1.6640625" style="84" customWidth="1"/>
    <col min="10267" max="10267" width="29.33203125" style="84" customWidth="1"/>
    <col min="10268" max="10310" width="3.88671875" style="84" customWidth="1"/>
    <col min="10311" max="10312" width="11.33203125" style="84" customWidth="1"/>
    <col min="10313" max="10313" width="23.6640625" style="84" customWidth="1"/>
    <col min="10314" max="10314" width="1.6640625" style="84" customWidth="1"/>
    <col min="10315" max="10315" width="14.6640625" style="84" bestFit="1" customWidth="1"/>
    <col min="10316" max="10316" width="12.6640625" style="84" bestFit="1" customWidth="1"/>
    <col min="10317" max="10521" width="9.109375" style="84"/>
    <col min="10522" max="10522" width="1.6640625" style="84" customWidth="1"/>
    <col min="10523" max="10523" width="29.33203125" style="84" customWidth="1"/>
    <col min="10524" max="10566" width="3.88671875" style="84" customWidth="1"/>
    <col min="10567" max="10568" width="11.33203125" style="84" customWidth="1"/>
    <col min="10569" max="10569" width="23.6640625" style="84" customWidth="1"/>
    <col min="10570" max="10570" width="1.6640625" style="84" customWidth="1"/>
    <col min="10571" max="10571" width="14.6640625" style="84" bestFit="1" customWidth="1"/>
    <col min="10572" max="10572" width="12.6640625" style="84" bestFit="1" customWidth="1"/>
    <col min="10573" max="10777" width="9.109375" style="84"/>
    <col min="10778" max="10778" width="1.6640625" style="84" customWidth="1"/>
    <col min="10779" max="10779" width="29.33203125" style="84" customWidth="1"/>
    <col min="10780" max="10822" width="3.88671875" style="84" customWidth="1"/>
    <col min="10823" max="10824" width="11.33203125" style="84" customWidth="1"/>
    <col min="10825" max="10825" width="23.6640625" style="84" customWidth="1"/>
    <col min="10826" max="10826" width="1.6640625" style="84" customWidth="1"/>
    <col min="10827" max="10827" width="14.6640625" style="84" bestFit="1" customWidth="1"/>
    <col min="10828" max="10828" width="12.6640625" style="84" bestFit="1" customWidth="1"/>
    <col min="10829" max="11033" width="9.109375" style="84"/>
    <col min="11034" max="11034" width="1.6640625" style="84" customWidth="1"/>
    <col min="11035" max="11035" width="29.33203125" style="84" customWidth="1"/>
    <col min="11036" max="11078" width="3.88671875" style="84" customWidth="1"/>
    <col min="11079" max="11080" width="11.33203125" style="84" customWidth="1"/>
    <col min="11081" max="11081" width="23.6640625" style="84" customWidth="1"/>
    <col min="11082" max="11082" width="1.6640625" style="84" customWidth="1"/>
    <col min="11083" max="11083" width="14.6640625" style="84" bestFit="1" customWidth="1"/>
    <col min="11084" max="11084" width="12.6640625" style="84" bestFit="1" customWidth="1"/>
    <col min="11085" max="11289" width="9.109375" style="84"/>
    <col min="11290" max="11290" width="1.6640625" style="84" customWidth="1"/>
    <col min="11291" max="11291" width="29.33203125" style="84" customWidth="1"/>
    <col min="11292" max="11334" width="3.88671875" style="84" customWidth="1"/>
    <col min="11335" max="11336" width="11.33203125" style="84" customWidth="1"/>
    <col min="11337" max="11337" width="23.6640625" style="84" customWidth="1"/>
    <col min="11338" max="11338" width="1.6640625" style="84" customWidth="1"/>
    <col min="11339" max="11339" width="14.6640625" style="84" bestFit="1" customWidth="1"/>
    <col min="11340" max="11340" width="12.6640625" style="84" bestFit="1" customWidth="1"/>
    <col min="11341" max="11545" width="9.109375" style="84"/>
    <col min="11546" max="11546" width="1.6640625" style="84" customWidth="1"/>
    <col min="11547" max="11547" width="29.33203125" style="84" customWidth="1"/>
    <col min="11548" max="11590" width="3.88671875" style="84" customWidth="1"/>
    <col min="11591" max="11592" width="11.33203125" style="84" customWidth="1"/>
    <col min="11593" max="11593" width="23.6640625" style="84" customWidth="1"/>
    <col min="11594" max="11594" width="1.6640625" style="84" customWidth="1"/>
    <col min="11595" max="11595" width="14.6640625" style="84" bestFit="1" customWidth="1"/>
    <col min="11596" max="11596" width="12.6640625" style="84" bestFit="1" customWidth="1"/>
    <col min="11597" max="11801" width="9.109375" style="84"/>
    <col min="11802" max="11802" width="1.6640625" style="84" customWidth="1"/>
    <col min="11803" max="11803" width="29.33203125" style="84" customWidth="1"/>
    <col min="11804" max="11846" width="3.88671875" style="84" customWidth="1"/>
    <col min="11847" max="11848" width="11.33203125" style="84" customWidth="1"/>
    <col min="11849" max="11849" width="23.6640625" style="84" customWidth="1"/>
    <col min="11850" max="11850" width="1.6640625" style="84" customWidth="1"/>
    <col min="11851" max="11851" width="14.6640625" style="84" bestFit="1" customWidth="1"/>
    <col min="11852" max="11852" width="12.6640625" style="84" bestFit="1" customWidth="1"/>
    <col min="11853" max="12057" width="9.109375" style="84"/>
    <col min="12058" max="12058" width="1.6640625" style="84" customWidth="1"/>
    <col min="12059" max="12059" width="29.33203125" style="84" customWidth="1"/>
    <col min="12060" max="12102" width="3.88671875" style="84" customWidth="1"/>
    <col min="12103" max="12104" width="11.33203125" style="84" customWidth="1"/>
    <col min="12105" max="12105" width="23.6640625" style="84" customWidth="1"/>
    <col min="12106" max="12106" width="1.6640625" style="84" customWidth="1"/>
    <col min="12107" max="12107" width="14.6640625" style="84" bestFit="1" customWidth="1"/>
    <col min="12108" max="12108" width="12.6640625" style="84" bestFit="1" customWidth="1"/>
    <col min="12109" max="12313" width="9.109375" style="84"/>
    <col min="12314" max="12314" width="1.6640625" style="84" customWidth="1"/>
    <col min="12315" max="12315" width="29.33203125" style="84" customWidth="1"/>
    <col min="12316" max="12358" width="3.88671875" style="84" customWidth="1"/>
    <col min="12359" max="12360" width="11.33203125" style="84" customWidth="1"/>
    <col min="12361" max="12361" width="23.6640625" style="84" customWidth="1"/>
    <col min="12362" max="12362" width="1.6640625" style="84" customWidth="1"/>
    <col min="12363" max="12363" width="14.6640625" style="84" bestFit="1" customWidth="1"/>
    <col min="12364" max="12364" width="12.6640625" style="84" bestFit="1" customWidth="1"/>
    <col min="12365" max="12569" width="9.109375" style="84"/>
    <col min="12570" max="12570" width="1.6640625" style="84" customWidth="1"/>
    <col min="12571" max="12571" width="29.33203125" style="84" customWidth="1"/>
    <col min="12572" max="12614" width="3.88671875" style="84" customWidth="1"/>
    <col min="12615" max="12616" width="11.33203125" style="84" customWidth="1"/>
    <col min="12617" max="12617" width="23.6640625" style="84" customWidth="1"/>
    <col min="12618" max="12618" width="1.6640625" style="84" customWidth="1"/>
    <col min="12619" max="12619" width="14.6640625" style="84" bestFit="1" customWidth="1"/>
    <col min="12620" max="12620" width="12.6640625" style="84" bestFit="1" customWidth="1"/>
    <col min="12621" max="12825" width="9.109375" style="84"/>
    <col min="12826" max="12826" width="1.6640625" style="84" customWidth="1"/>
    <col min="12827" max="12827" width="29.33203125" style="84" customWidth="1"/>
    <col min="12828" max="12870" width="3.88671875" style="84" customWidth="1"/>
    <col min="12871" max="12872" width="11.33203125" style="84" customWidth="1"/>
    <col min="12873" max="12873" width="23.6640625" style="84" customWidth="1"/>
    <col min="12874" max="12874" width="1.6640625" style="84" customWidth="1"/>
    <col min="12875" max="12875" width="14.6640625" style="84" bestFit="1" customWidth="1"/>
    <col min="12876" max="12876" width="12.6640625" style="84" bestFit="1" customWidth="1"/>
    <col min="12877" max="13081" width="9.109375" style="84"/>
    <col min="13082" max="13082" width="1.6640625" style="84" customWidth="1"/>
    <col min="13083" max="13083" width="29.33203125" style="84" customWidth="1"/>
    <col min="13084" max="13126" width="3.88671875" style="84" customWidth="1"/>
    <col min="13127" max="13128" width="11.33203125" style="84" customWidth="1"/>
    <col min="13129" max="13129" width="23.6640625" style="84" customWidth="1"/>
    <col min="13130" max="13130" width="1.6640625" style="84" customWidth="1"/>
    <col min="13131" max="13131" width="14.6640625" style="84" bestFit="1" customWidth="1"/>
    <col min="13132" max="13132" width="12.6640625" style="84" bestFit="1" customWidth="1"/>
    <col min="13133" max="13337" width="9.109375" style="84"/>
    <col min="13338" max="13338" width="1.6640625" style="84" customWidth="1"/>
    <col min="13339" max="13339" width="29.33203125" style="84" customWidth="1"/>
    <col min="13340" max="13382" width="3.88671875" style="84" customWidth="1"/>
    <col min="13383" max="13384" width="11.33203125" style="84" customWidth="1"/>
    <col min="13385" max="13385" width="23.6640625" style="84" customWidth="1"/>
    <col min="13386" max="13386" width="1.6640625" style="84" customWidth="1"/>
    <col min="13387" max="13387" width="14.6640625" style="84" bestFit="1" customWidth="1"/>
    <col min="13388" max="13388" width="12.6640625" style="84" bestFit="1" customWidth="1"/>
    <col min="13389" max="13593" width="9.109375" style="84"/>
    <col min="13594" max="13594" width="1.6640625" style="84" customWidth="1"/>
    <col min="13595" max="13595" width="29.33203125" style="84" customWidth="1"/>
    <col min="13596" max="13638" width="3.88671875" style="84" customWidth="1"/>
    <col min="13639" max="13640" width="11.33203125" style="84" customWidth="1"/>
    <col min="13641" max="13641" width="23.6640625" style="84" customWidth="1"/>
    <col min="13642" max="13642" width="1.6640625" style="84" customWidth="1"/>
    <col min="13643" max="13643" width="14.6640625" style="84" bestFit="1" customWidth="1"/>
    <col min="13644" max="13644" width="12.6640625" style="84" bestFit="1" customWidth="1"/>
    <col min="13645" max="13849" width="9.109375" style="84"/>
    <col min="13850" max="13850" width="1.6640625" style="84" customWidth="1"/>
    <col min="13851" max="13851" width="29.33203125" style="84" customWidth="1"/>
    <col min="13852" max="13894" width="3.88671875" style="84" customWidth="1"/>
    <col min="13895" max="13896" width="11.33203125" style="84" customWidth="1"/>
    <col min="13897" max="13897" width="23.6640625" style="84" customWidth="1"/>
    <col min="13898" max="13898" width="1.6640625" style="84" customWidth="1"/>
    <col min="13899" max="13899" width="14.6640625" style="84" bestFit="1" customWidth="1"/>
    <col min="13900" max="13900" width="12.6640625" style="84" bestFit="1" customWidth="1"/>
    <col min="13901" max="14105" width="9.109375" style="84"/>
    <col min="14106" max="14106" width="1.6640625" style="84" customWidth="1"/>
    <col min="14107" max="14107" width="29.33203125" style="84" customWidth="1"/>
    <col min="14108" max="14150" width="3.88671875" style="84" customWidth="1"/>
    <col min="14151" max="14152" width="11.33203125" style="84" customWidth="1"/>
    <col min="14153" max="14153" width="23.6640625" style="84" customWidth="1"/>
    <col min="14154" max="14154" width="1.6640625" style="84" customWidth="1"/>
    <col min="14155" max="14155" width="14.6640625" style="84" bestFit="1" customWidth="1"/>
    <col min="14156" max="14156" width="12.6640625" style="84" bestFit="1" customWidth="1"/>
    <col min="14157" max="14361" width="9.109375" style="84"/>
    <col min="14362" max="14362" width="1.6640625" style="84" customWidth="1"/>
    <col min="14363" max="14363" width="29.33203125" style="84" customWidth="1"/>
    <col min="14364" max="14406" width="3.88671875" style="84" customWidth="1"/>
    <col min="14407" max="14408" width="11.33203125" style="84" customWidth="1"/>
    <col min="14409" max="14409" width="23.6640625" style="84" customWidth="1"/>
    <col min="14410" max="14410" width="1.6640625" style="84" customWidth="1"/>
    <col min="14411" max="14411" width="14.6640625" style="84" bestFit="1" customWidth="1"/>
    <col min="14412" max="14412" width="12.6640625" style="84" bestFit="1" customWidth="1"/>
    <col min="14413" max="14617" width="9.109375" style="84"/>
    <col min="14618" max="14618" width="1.6640625" style="84" customWidth="1"/>
    <col min="14619" max="14619" width="29.33203125" style="84" customWidth="1"/>
    <col min="14620" max="14662" width="3.88671875" style="84" customWidth="1"/>
    <col min="14663" max="14664" width="11.33203125" style="84" customWidth="1"/>
    <col min="14665" max="14665" width="23.6640625" style="84" customWidth="1"/>
    <col min="14666" max="14666" width="1.6640625" style="84" customWidth="1"/>
    <col min="14667" max="14667" width="14.6640625" style="84" bestFit="1" customWidth="1"/>
    <col min="14668" max="14668" width="12.6640625" style="84" bestFit="1" customWidth="1"/>
    <col min="14669" max="14873" width="9.109375" style="84"/>
    <col min="14874" max="14874" width="1.6640625" style="84" customWidth="1"/>
    <col min="14875" max="14875" width="29.33203125" style="84" customWidth="1"/>
    <col min="14876" max="14918" width="3.88671875" style="84" customWidth="1"/>
    <col min="14919" max="14920" width="11.33203125" style="84" customWidth="1"/>
    <col min="14921" max="14921" width="23.6640625" style="84" customWidth="1"/>
    <col min="14922" max="14922" width="1.6640625" style="84" customWidth="1"/>
    <col min="14923" max="14923" width="14.6640625" style="84" bestFit="1" customWidth="1"/>
    <col min="14924" max="14924" width="12.6640625" style="84" bestFit="1" customWidth="1"/>
    <col min="14925" max="15129" width="9.109375" style="84"/>
    <col min="15130" max="15130" width="1.6640625" style="84" customWidth="1"/>
    <col min="15131" max="15131" width="29.33203125" style="84" customWidth="1"/>
    <col min="15132" max="15174" width="3.88671875" style="84" customWidth="1"/>
    <col min="15175" max="15176" width="11.33203125" style="84" customWidth="1"/>
    <col min="15177" max="15177" width="23.6640625" style="84" customWidth="1"/>
    <col min="15178" max="15178" width="1.6640625" style="84" customWidth="1"/>
    <col min="15179" max="15179" width="14.6640625" style="84" bestFit="1" customWidth="1"/>
    <col min="15180" max="15180" width="12.6640625" style="84" bestFit="1" customWidth="1"/>
    <col min="15181" max="15385" width="9.109375" style="84"/>
    <col min="15386" max="15386" width="1.6640625" style="84" customWidth="1"/>
    <col min="15387" max="15387" width="29.33203125" style="84" customWidth="1"/>
    <col min="15388" max="15430" width="3.88671875" style="84" customWidth="1"/>
    <col min="15431" max="15432" width="11.33203125" style="84" customWidth="1"/>
    <col min="15433" max="15433" width="23.6640625" style="84" customWidth="1"/>
    <col min="15434" max="15434" width="1.6640625" style="84" customWidth="1"/>
    <col min="15435" max="15435" width="14.6640625" style="84" bestFit="1" customWidth="1"/>
    <col min="15436" max="15436" width="12.6640625" style="84" bestFit="1" customWidth="1"/>
    <col min="15437" max="15641" width="9.109375" style="84"/>
    <col min="15642" max="15642" width="1.6640625" style="84" customWidth="1"/>
    <col min="15643" max="15643" width="29.33203125" style="84" customWidth="1"/>
    <col min="15644" max="15686" width="3.88671875" style="84" customWidth="1"/>
    <col min="15687" max="15688" width="11.33203125" style="84" customWidth="1"/>
    <col min="15689" max="15689" width="23.6640625" style="84" customWidth="1"/>
    <col min="15690" max="15690" width="1.6640625" style="84" customWidth="1"/>
    <col min="15691" max="15691" width="14.6640625" style="84" bestFit="1" customWidth="1"/>
    <col min="15692" max="15692" width="12.6640625" style="84" bestFit="1" customWidth="1"/>
    <col min="15693" max="15897" width="9.109375" style="84"/>
    <col min="15898" max="15898" width="1.6640625" style="84" customWidth="1"/>
    <col min="15899" max="15899" width="29.33203125" style="84" customWidth="1"/>
    <col min="15900" max="15942" width="3.88671875" style="84" customWidth="1"/>
    <col min="15943" max="15944" width="11.33203125" style="84" customWidth="1"/>
    <col min="15945" max="15945" width="23.6640625" style="84" customWidth="1"/>
    <col min="15946" max="15946" width="1.6640625" style="84" customWidth="1"/>
    <col min="15947" max="15947" width="14.6640625" style="84" bestFit="1" customWidth="1"/>
    <col min="15948" max="15948" width="12.6640625" style="84" bestFit="1" customWidth="1"/>
    <col min="15949" max="16153" width="9.109375" style="84"/>
    <col min="16154" max="16154" width="1.6640625" style="84" customWidth="1"/>
    <col min="16155" max="16155" width="29.33203125" style="84" customWidth="1"/>
    <col min="16156" max="16198" width="3.88671875" style="84" customWidth="1"/>
    <col min="16199" max="16200" width="11.33203125" style="84" customWidth="1"/>
    <col min="16201" max="16201" width="23.6640625" style="84" customWidth="1"/>
    <col min="16202" max="16202" width="1.6640625" style="84" customWidth="1"/>
    <col min="16203" max="16203" width="14.6640625" style="84" bestFit="1" customWidth="1"/>
    <col min="16204" max="16204" width="12.6640625" style="84" bestFit="1" customWidth="1"/>
    <col min="16205" max="16361" width="9.109375" style="84"/>
    <col min="16362" max="16384" width="9.109375" style="84" customWidth="1"/>
  </cols>
  <sheetData>
    <row r="1" spans="2:76" ht="15" customHeight="1" x14ac:dyDescent="0.15">
      <c r="C1" s="537" t="s">
        <v>398</v>
      </c>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8"/>
      <c r="BE1" s="538"/>
      <c r="BF1" s="538"/>
      <c r="BG1" s="538"/>
      <c r="BH1" s="538"/>
      <c r="BI1" s="538"/>
      <c r="BJ1" s="538"/>
      <c r="BK1" s="538"/>
      <c r="BL1" s="538"/>
      <c r="BM1" s="538"/>
      <c r="BN1" s="538"/>
      <c r="BO1" s="538"/>
      <c r="BP1" s="538"/>
      <c r="BQ1" s="538"/>
      <c r="BR1" s="538"/>
      <c r="BS1" s="538"/>
      <c r="BT1" s="538"/>
      <c r="BU1" s="538"/>
      <c r="BV1" s="538"/>
    </row>
    <row r="2" spans="2:76" ht="19.5" customHeight="1" x14ac:dyDescent="0.15">
      <c r="C2" s="539" t="s">
        <v>84</v>
      </c>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39"/>
      <c r="AO2" s="539"/>
      <c r="AP2" s="539"/>
      <c r="AQ2" s="539"/>
      <c r="AR2" s="539"/>
      <c r="AS2" s="539"/>
      <c r="AT2" s="539"/>
      <c r="AU2" s="539"/>
      <c r="AV2" s="539"/>
      <c r="AW2" s="539"/>
      <c r="AX2" s="539"/>
      <c r="AY2" s="539"/>
      <c r="AZ2" s="539"/>
      <c r="BA2" s="539"/>
      <c r="BB2" s="539"/>
      <c r="BC2" s="539"/>
      <c r="BD2" s="539"/>
      <c r="BE2" s="539"/>
      <c r="BF2" s="539"/>
      <c r="BG2" s="539"/>
      <c r="BH2" s="539"/>
      <c r="BI2" s="539"/>
      <c r="BJ2" s="539"/>
      <c r="BK2" s="539"/>
      <c r="BL2" s="539"/>
      <c r="BM2" s="539"/>
      <c r="BN2" s="539"/>
      <c r="BO2" s="539"/>
      <c r="BP2" s="539"/>
      <c r="BQ2" s="539"/>
      <c r="BR2" s="539"/>
      <c r="BS2" s="539"/>
      <c r="BT2" s="539"/>
      <c r="BU2" s="539"/>
      <c r="BV2" s="539"/>
    </row>
    <row r="3" spans="2:76" ht="12" customHeight="1" x14ac:dyDescent="0.15">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row>
    <row r="4" spans="2:76" s="87" customFormat="1" ht="22.35" customHeight="1" x14ac:dyDescent="0.15">
      <c r="C4" s="540" t="s">
        <v>85</v>
      </c>
      <c r="D4" s="36" t="s">
        <v>375</v>
      </c>
      <c r="E4" s="30"/>
      <c r="F4" s="30"/>
      <c r="G4" s="30"/>
      <c r="H4" s="30"/>
      <c r="I4" s="30"/>
      <c r="J4" s="30"/>
      <c r="K4" s="30"/>
      <c r="L4" s="30"/>
      <c r="M4" s="30"/>
      <c r="N4" s="30"/>
      <c r="O4" s="30"/>
      <c r="P4" s="30"/>
      <c r="Q4" s="30"/>
      <c r="R4" s="30"/>
      <c r="S4" s="30"/>
      <c r="T4" s="30"/>
      <c r="U4" s="30"/>
      <c r="V4" s="30"/>
      <c r="W4" s="30"/>
      <c r="X4" s="30"/>
      <c r="Y4" s="30"/>
      <c r="Z4" s="30"/>
      <c r="AA4" s="30"/>
      <c r="AB4" s="36" t="s">
        <v>45</v>
      </c>
      <c r="AC4" s="30"/>
      <c r="AD4" s="30"/>
      <c r="AE4" s="30"/>
      <c r="AF4" s="30"/>
      <c r="AG4" s="30"/>
      <c r="AH4" s="30"/>
      <c r="AI4" s="30"/>
      <c r="AJ4" s="30"/>
      <c r="AK4" s="30"/>
      <c r="AL4" s="30"/>
      <c r="AM4" s="30"/>
      <c r="AN4" s="30"/>
      <c r="AO4" s="30"/>
      <c r="AP4" s="30"/>
      <c r="AQ4" s="30"/>
      <c r="AR4" s="30"/>
      <c r="AS4" s="30"/>
      <c r="AT4" s="30"/>
      <c r="AU4" s="30"/>
      <c r="AV4" s="30"/>
      <c r="AW4" s="30"/>
      <c r="AX4" s="30"/>
      <c r="AY4" s="30"/>
      <c r="AZ4" s="36" t="s">
        <v>46</v>
      </c>
      <c r="BA4" s="30"/>
      <c r="BB4" s="30"/>
      <c r="BC4" s="30"/>
      <c r="BD4" s="30"/>
      <c r="BE4" s="30"/>
      <c r="BF4" s="30"/>
      <c r="BG4" s="30"/>
      <c r="BH4" s="30"/>
      <c r="BI4" s="30"/>
      <c r="BJ4" s="30"/>
      <c r="BK4" s="30"/>
      <c r="BL4" s="30"/>
      <c r="BM4" s="30"/>
      <c r="BN4" s="30"/>
      <c r="BO4" s="30"/>
      <c r="BP4" s="30"/>
      <c r="BQ4" s="30"/>
      <c r="BR4" s="30"/>
      <c r="BS4" s="30"/>
      <c r="BT4" s="30"/>
      <c r="BU4" s="30"/>
      <c r="BV4" s="542" t="s">
        <v>86</v>
      </c>
      <c r="BX4" s="88"/>
    </row>
    <row r="5" spans="2:76" s="87" customFormat="1" ht="22.35" customHeight="1" x14ac:dyDescent="0.15">
      <c r="C5" s="541"/>
      <c r="D5" s="536" t="s">
        <v>87</v>
      </c>
      <c r="E5" s="535"/>
      <c r="F5" s="534" t="s">
        <v>88</v>
      </c>
      <c r="G5" s="535"/>
      <c r="H5" s="534" t="s">
        <v>89</v>
      </c>
      <c r="I5" s="535"/>
      <c r="J5" s="534" t="s">
        <v>90</v>
      </c>
      <c r="K5" s="535"/>
      <c r="L5" s="534" t="s">
        <v>91</v>
      </c>
      <c r="M5" s="535"/>
      <c r="N5" s="534" t="s">
        <v>92</v>
      </c>
      <c r="O5" s="535"/>
      <c r="P5" s="534" t="s">
        <v>93</v>
      </c>
      <c r="Q5" s="535"/>
      <c r="R5" s="534" t="s">
        <v>94</v>
      </c>
      <c r="S5" s="535"/>
      <c r="T5" s="534" t="s">
        <v>95</v>
      </c>
      <c r="U5" s="535"/>
      <c r="V5" s="534" t="s">
        <v>96</v>
      </c>
      <c r="W5" s="535"/>
      <c r="X5" s="534" t="s">
        <v>97</v>
      </c>
      <c r="Y5" s="535"/>
      <c r="Z5" s="534" t="s">
        <v>98</v>
      </c>
      <c r="AA5" s="535"/>
      <c r="AB5" s="536" t="s">
        <v>87</v>
      </c>
      <c r="AC5" s="535"/>
      <c r="AD5" s="534" t="s">
        <v>88</v>
      </c>
      <c r="AE5" s="535"/>
      <c r="AF5" s="534" t="s">
        <v>89</v>
      </c>
      <c r="AG5" s="535"/>
      <c r="AH5" s="534" t="s">
        <v>90</v>
      </c>
      <c r="AI5" s="535"/>
      <c r="AJ5" s="534" t="s">
        <v>91</v>
      </c>
      <c r="AK5" s="535"/>
      <c r="AL5" s="534" t="s">
        <v>92</v>
      </c>
      <c r="AM5" s="535"/>
      <c r="AN5" s="534" t="s">
        <v>93</v>
      </c>
      <c r="AO5" s="535"/>
      <c r="AP5" s="534" t="s">
        <v>94</v>
      </c>
      <c r="AQ5" s="535"/>
      <c r="AR5" s="534" t="s">
        <v>95</v>
      </c>
      <c r="AS5" s="535"/>
      <c r="AT5" s="534" t="s">
        <v>96</v>
      </c>
      <c r="AU5" s="535"/>
      <c r="AV5" s="534" t="s">
        <v>97</v>
      </c>
      <c r="AW5" s="535"/>
      <c r="AX5" s="534" t="s">
        <v>98</v>
      </c>
      <c r="AY5" s="535"/>
      <c r="AZ5" s="536" t="s">
        <v>87</v>
      </c>
      <c r="BA5" s="535"/>
      <c r="BB5" s="534" t="s">
        <v>88</v>
      </c>
      <c r="BC5" s="535"/>
      <c r="BD5" s="534" t="s">
        <v>89</v>
      </c>
      <c r="BE5" s="535"/>
      <c r="BF5" s="534" t="s">
        <v>90</v>
      </c>
      <c r="BG5" s="535"/>
      <c r="BH5" s="534" t="s">
        <v>91</v>
      </c>
      <c r="BI5" s="535"/>
      <c r="BJ5" s="534" t="s">
        <v>92</v>
      </c>
      <c r="BK5" s="535"/>
      <c r="BL5" s="534" t="s">
        <v>93</v>
      </c>
      <c r="BM5" s="535"/>
      <c r="BN5" s="534" t="s">
        <v>94</v>
      </c>
      <c r="BO5" s="535"/>
      <c r="BP5" s="534" t="s">
        <v>95</v>
      </c>
      <c r="BQ5" s="535"/>
      <c r="BR5" s="534" t="s">
        <v>96</v>
      </c>
      <c r="BS5" s="535"/>
      <c r="BT5" s="534" t="s">
        <v>97</v>
      </c>
      <c r="BU5" s="535"/>
      <c r="BV5" s="543"/>
      <c r="BX5" s="88"/>
    </row>
    <row r="6" spans="2:76" ht="28.5" customHeight="1" x14ac:dyDescent="0.15">
      <c r="B6" s="89">
        <f>ROW()-5</f>
        <v>1</v>
      </c>
      <c r="C6" s="90" t="s">
        <v>226</v>
      </c>
      <c r="D6" s="91"/>
      <c r="E6" s="92"/>
      <c r="F6" s="93"/>
      <c r="G6" s="94"/>
      <c r="H6" s="93"/>
      <c r="I6" s="94"/>
      <c r="J6" s="93"/>
      <c r="K6" s="94"/>
      <c r="L6" s="93"/>
      <c r="M6" s="94"/>
      <c r="N6" s="93"/>
      <c r="O6" s="94"/>
      <c r="P6" s="93"/>
      <c r="Q6" s="94"/>
      <c r="R6" s="93"/>
      <c r="S6" s="94"/>
      <c r="T6" s="93"/>
      <c r="U6" s="94"/>
      <c r="V6" s="93"/>
      <c r="W6" s="94"/>
      <c r="X6" s="93"/>
      <c r="Y6" s="94"/>
      <c r="Z6" s="93"/>
      <c r="AA6" s="94"/>
      <c r="AB6" s="91"/>
      <c r="AC6" s="92"/>
      <c r="AD6" s="93"/>
      <c r="AE6" s="94"/>
      <c r="AF6" s="93"/>
      <c r="AG6" s="94"/>
      <c r="AH6" s="93"/>
      <c r="AI6" s="94"/>
      <c r="AJ6" s="93"/>
      <c r="AK6" s="94"/>
      <c r="AL6" s="93"/>
      <c r="AM6" s="94"/>
      <c r="AN6" s="93"/>
      <c r="AO6" s="94"/>
      <c r="AP6" s="93"/>
      <c r="AQ6" s="94"/>
      <c r="AR6" s="93"/>
      <c r="AS6" s="94"/>
      <c r="AT6" s="93"/>
      <c r="AU6" s="94"/>
      <c r="AV6" s="93"/>
      <c r="AW6" s="94"/>
      <c r="AX6" s="93"/>
      <c r="AY6" s="94"/>
      <c r="AZ6" s="91"/>
      <c r="BA6" s="92"/>
      <c r="BB6" s="93"/>
      <c r="BC6" s="94"/>
      <c r="BD6" s="93"/>
      <c r="BE6" s="94"/>
      <c r="BF6" s="93"/>
      <c r="BG6" s="94"/>
      <c r="BH6" s="93"/>
      <c r="BI6" s="94"/>
      <c r="BJ6" s="93"/>
      <c r="BK6" s="94"/>
      <c r="BL6" s="93"/>
      <c r="BM6" s="94"/>
      <c r="BN6" s="93"/>
      <c r="BO6" s="94"/>
      <c r="BP6" s="93"/>
      <c r="BQ6" s="94"/>
      <c r="BR6" s="93"/>
      <c r="BS6" s="94"/>
      <c r="BT6" s="93"/>
      <c r="BU6" s="94"/>
      <c r="BV6" s="95"/>
    </row>
    <row r="7" spans="2:76" ht="28.5" customHeight="1" x14ac:dyDescent="0.15">
      <c r="B7" s="89">
        <f t="shared" ref="B7:B71" si="0">ROW()-5</f>
        <v>2</v>
      </c>
      <c r="C7" s="96" t="s">
        <v>227</v>
      </c>
      <c r="D7" s="97"/>
      <c r="E7" s="98"/>
      <c r="F7" s="99"/>
      <c r="G7" s="100"/>
      <c r="H7" s="99"/>
      <c r="I7" s="100"/>
      <c r="J7" s="99"/>
      <c r="K7" s="100"/>
      <c r="L7" s="99"/>
      <c r="M7" s="100"/>
      <c r="N7" s="99"/>
      <c r="O7" s="100"/>
      <c r="P7" s="99"/>
      <c r="Q7" s="100"/>
      <c r="R7" s="99"/>
      <c r="S7" s="100"/>
      <c r="T7" s="99"/>
      <c r="U7" s="100"/>
      <c r="V7" s="99"/>
      <c r="W7" s="100"/>
      <c r="X7" s="99"/>
      <c r="Y7" s="100"/>
      <c r="Z7" s="99"/>
      <c r="AA7" s="100"/>
      <c r="AB7" s="97"/>
      <c r="AC7" s="98"/>
      <c r="AD7" s="99"/>
      <c r="AE7" s="100"/>
      <c r="AF7" s="99"/>
      <c r="AG7" s="100"/>
      <c r="AH7" s="99"/>
      <c r="AI7" s="100"/>
      <c r="AJ7" s="99"/>
      <c r="AK7" s="100"/>
      <c r="AL7" s="99"/>
      <c r="AM7" s="100"/>
      <c r="AN7" s="99"/>
      <c r="AO7" s="100"/>
      <c r="AP7" s="99"/>
      <c r="AQ7" s="100"/>
      <c r="AR7" s="99"/>
      <c r="AS7" s="100"/>
      <c r="AT7" s="99"/>
      <c r="AU7" s="100"/>
      <c r="AV7" s="99"/>
      <c r="AW7" s="100"/>
      <c r="AX7" s="99"/>
      <c r="AY7" s="100"/>
      <c r="AZ7" s="97"/>
      <c r="BA7" s="98"/>
      <c r="BB7" s="99"/>
      <c r="BC7" s="100"/>
      <c r="BD7" s="99"/>
      <c r="BE7" s="100"/>
      <c r="BF7" s="99"/>
      <c r="BG7" s="100"/>
      <c r="BH7" s="99"/>
      <c r="BI7" s="100"/>
      <c r="BJ7" s="99"/>
      <c r="BK7" s="100"/>
      <c r="BL7" s="99"/>
      <c r="BM7" s="100"/>
      <c r="BN7" s="99"/>
      <c r="BO7" s="100"/>
      <c r="BP7" s="99"/>
      <c r="BQ7" s="100"/>
      <c r="BR7" s="99"/>
      <c r="BS7" s="100"/>
      <c r="BT7" s="99"/>
      <c r="BU7" s="100"/>
      <c r="BV7" s="101"/>
    </row>
    <row r="8" spans="2:76" ht="28.5" customHeight="1" x14ac:dyDescent="0.15">
      <c r="B8" s="89">
        <f t="shared" si="0"/>
        <v>3</v>
      </c>
      <c r="C8" s="96" t="s">
        <v>228</v>
      </c>
      <c r="D8" s="97"/>
      <c r="E8" s="98"/>
      <c r="F8" s="99"/>
      <c r="G8" s="100"/>
      <c r="H8" s="99"/>
      <c r="I8" s="100"/>
      <c r="J8" s="99"/>
      <c r="K8" s="100"/>
      <c r="L8" s="99"/>
      <c r="M8" s="100"/>
      <c r="N8" s="99"/>
      <c r="O8" s="100"/>
      <c r="P8" s="99"/>
      <c r="Q8" s="100"/>
      <c r="R8" s="99"/>
      <c r="S8" s="100"/>
      <c r="T8" s="99"/>
      <c r="U8" s="100"/>
      <c r="V8" s="99"/>
      <c r="W8" s="100"/>
      <c r="X8" s="99"/>
      <c r="Y8" s="100"/>
      <c r="Z8" s="99"/>
      <c r="AA8" s="100"/>
      <c r="AB8" s="97"/>
      <c r="AC8" s="98"/>
      <c r="AD8" s="99"/>
      <c r="AE8" s="100"/>
      <c r="AF8" s="99"/>
      <c r="AG8" s="100"/>
      <c r="AH8" s="99"/>
      <c r="AI8" s="100"/>
      <c r="AJ8" s="99"/>
      <c r="AK8" s="100"/>
      <c r="AL8" s="99"/>
      <c r="AM8" s="100"/>
      <c r="AN8" s="99"/>
      <c r="AO8" s="100"/>
      <c r="AP8" s="99"/>
      <c r="AQ8" s="100"/>
      <c r="AR8" s="99"/>
      <c r="AS8" s="100"/>
      <c r="AT8" s="99"/>
      <c r="AU8" s="100"/>
      <c r="AV8" s="99"/>
      <c r="AW8" s="100"/>
      <c r="AX8" s="99"/>
      <c r="AY8" s="100"/>
      <c r="AZ8" s="97"/>
      <c r="BA8" s="98"/>
      <c r="BB8" s="99"/>
      <c r="BC8" s="100"/>
      <c r="BD8" s="99"/>
      <c r="BE8" s="100"/>
      <c r="BF8" s="99"/>
      <c r="BG8" s="100"/>
      <c r="BH8" s="99"/>
      <c r="BI8" s="100"/>
      <c r="BJ8" s="99"/>
      <c r="BK8" s="100"/>
      <c r="BL8" s="99"/>
      <c r="BM8" s="100"/>
      <c r="BN8" s="99"/>
      <c r="BO8" s="100"/>
      <c r="BP8" s="99"/>
      <c r="BQ8" s="100"/>
      <c r="BR8" s="99"/>
      <c r="BS8" s="100"/>
      <c r="BT8" s="99"/>
      <c r="BU8" s="100"/>
      <c r="BV8" s="101"/>
    </row>
    <row r="9" spans="2:76" ht="28.5" customHeight="1" x14ac:dyDescent="0.15">
      <c r="B9" s="89">
        <f t="shared" si="0"/>
        <v>4</v>
      </c>
      <c r="C9" s="102" t="s">
        <v>9</v>
      </c>
      <c r="D9" s="97"/>
      <c r="E9" s="98"/>
      <c r="F9" s="99"/>
      <c r="G9" s="100"/>
      <c r="H9" s="99"/>
      <c r="I9" s="100"/>
      <c r="J9" s="99"/>
      <c r="K9" s="100"/>
      <c r="L9" s="99"/>
      <c r="M9" s="100"/>
      <c r="N9" s="99"/>
      <c r="O9" s="100"/>
      <c r="P9" s="99"/>
      <c r="Q9" s="100"/>
      <c r="R9" s="99"/>
      <c r="S9" s="100"/>
      <c r="T9" s="99"/>
      <c r="U9" s="100"/>
      <c r="V9" s="99"/>
      <c r="W9" s="100"/>
      <c r="X9" s="99"/>
      <c r="Y9" s="100"/>
      <c r="Z9" s="99"/>
      <c r="AA9" s="100"/>
      <c r="AB9" s="97"/>
      <c r="AC9" s="98"/>
      <c r="AD9" s="99"/>
      <c r="AE9" s="100"/>
      <c r="AF9" s="99"/>
      <c r="AG9" s="100"/>
      <c r="AH9" s="99"/>
      <c r="AI9" s="100"/>
      <c r="AJ9" s="99"/>
      <c r="AK9" s="100"/>
      <c r="AL9" s="99"/>
      <c r="AM9" s="100"/>
      <c r="AN9" s="99"/>
      <c r="AO9" s="100"/>
      <c r="AP9" s="99"/>
      <c r="AQ9" s="100"/>
      <c r="AR9" s="99"/>
      <c r="AS9" s="100"/>
      <c r="AT9" s="99"/>
      <c r="AU9" s="100"/>
      <c r="AV9" s="99"/>
      <c r="AW9" s="100"/>
      <c r="AX9" s="99"/>
      <c r="AY9" s="100"/>
      <c r="AZ9" s="97"/>
      <c r="BA9" s="98"/>
      <c r="BB9" s="99"/>
      <c r="BC9" s="100"/>
      <c r="BD9" s="99"/>
      <c r="BE9" s="100"/>
      <c r="BF9" s="99"/>
      <c r="BG9" s="100"/>
      <c r="BH9" s="99"/>
      <c r="BI9" s="100"/>
      <c r="BJ9" s="99"/>
      <c r="BK9" s="100"/>
      <c r="BL9" s="99"/>
      <c r="BM9" s="100"/>
      <c r="BN9" s="99"/>
      <c r="BO9" s="100"/>
      <c r="BP9" s="99"/>
      <c r="BQ9" s="100"/>
      <c r="BR9" s="99"/>
      <c r="BS9" s="100"/>
      <c r="BT9" s="99"/>
      <c r="BU9" s="100"/>
      <c r="BV9" s="101"/>
    </row>
    <row r="10" spans="2:76" ht="28.5" customHeight="1" x14ac:dyDescent="0.15">
      <c r="B10" s="89">
        <f t="shared" si="0"/>
        <v>5</v>
      </c>
      <c r="C10" s="102" t="s">
        <v>229</v>
      </c>
      <c r="D10" s="97"/>
      <c r="E10" s="98"/>
      <c r="F10" s="99"/>
      <c r="G10" s="100"/>
      <c r="H10" s="99"/>
      <c r="I10" s="100"/>
      <c r="J10" s="99"/>
      <c r="K10" s="100"/>
      <c r="L10" s="99"/>
      <c r="M10" s="100"/>
      <c r="N10" s="99"/>
      <c r="O10" s="100"/>
      <c r="P10" s="99"/>
      <c r="Q10" s="100"/>
      <c r="R10" s="99"/>
      <c r="S10" s="100"/>
      <c r="T10" s="99"/>
      <c r="U10" s="100"/>
      <c r="V10" s="99"/>
      <c r="W10" s="100"/>
      <c r="X10" s="99"/>
      <c r="Y10" s="100"/>
      <c r="Z10" s="99"/>
      <c r="AA10" s="100"/>
      <c r="AB10" s="97"/>
      <c r="AC10" s="98"/>
      <c r="AD10" s="99"/>
      <c r="AE10" s="100"/>
      <c r="AF10" s="99"/>
      <c r="AG10" s="100"/>
      <c r="AH10" s="99"/>
      <c r="AI10" s="100"/>
      <c r="AJ10" s="99"/>
      <c r="AK10" s="100"/>
      <c r="AL10" s="99"/>
      <c r="AM10" s="100"/>
      <c r="AN10" s="99"/>
      <c r="AO10" s="100"/>
      <c r="AP10" s="99"/>
      <c r="AQ10" s="100"/>
      <c r="AR10" s="99"/>
      <c r="AS10" s="100"/>
      <c r="AT10" s="99"/>
      <c r="AU10" s="100"/>
      <c r="AV10" s="99"/>
      <c r="AW10" s="100"/>
      <c r="AX10" s="99"/>
      <c r="AY10" s="100"/>
      <c r="AZ10" s="97"/>
      <c r="BA10" s="98"/>
      <c r="BB10" s="99"/>
      <c r="BC10" s="100"/>
      <c r="BD10" s="99"/>
      <c r="BE10" s="100"/>
      <c r="BF10" s="99"/>
      <c r="BG10" s="100"/>
      <c r="BH10" s="99"/>
      <c r="BI10" s="100"/>
      <c r="BJ10" s="99"/>
      <c r="BK10" s="100"/>
      <c r="BL10" s="99"/>
      <c r="BM10" s="100"/>
      <c r="BN10" s="99"/>
      <c r="BO10" s="100"/>
      <c r="BP10" s="99"/>
      <c r="BQ10" s="100"/>
      <c r="BR10" s="99"/>
      <c r="BS10" s="100"/>
      <c r="BT10" s="99"/>
      <c r="BU10" s="100"/>
      <c r="BV10" s="101"/>
    </row>
    <row r="11" spans="2:76" ht="28.5" customHeight="1" x14ac:dyDescent="0.15">
      <c r="B11" s="89">
        <f t="shared" si="0"/>
        <v>6</v>
      </c>
      <c r="C11" s="96" t="s">
        <v>230</v>
      </c>
      <c r="D11" s="97"/>
      <c r="E11" s="98"/>
      <c r="F11" s="99"/>
      <c r="G11" s="100"/>
      <c r="H11" s="99"/>
      <c r="I11" s="100"/>
      <c r="J11" s="99"/>
      <c r="K11" s="100"/>
      <c r="L11" s="99"/>
      <c r="M11" s="100"/>
      <c r="N11" s="99"/>
      <c r="O11" s="100"/>
      <c r="P11" s="99"/>
      <c r="Q11" s="100"/>
      <c r="R11" s="99"/>
      <c r="S11" s="100"/>
      <c r="T11" s="99"/>
      <c r="U11" s="100"/>
      <c r="V11" s="99"/>
      <c r="W11" s="100"/>
      <c r="X11" s="99"/>
      <c r="Y11" s="100"/>
      <c r="Z11" s="99"/>
      <c r="AA11" s="100"/>
      <c r="AB11" s="97"/>
      <c r="AC11" s="98"/>
      <c r="AD11" s="99"/>
      <c r="AE11" s="100"/>
      <c r="AF11" s="99"/>
      <c r="AG11" s="100"/>
      <c r="AH11" s="99"/>
      <c r="AI11" s="100"/>
      <c r="AJ11" s="99"/>
      <c r="AK11" s="100"/>
      <c r="AL11" s="99"/>
      <c r="AM11" s="100"/>
      <c r="AN11" s="99"/>
      <c r="AO11" s="100"/>
      <c r="AP11" s="99"/>
      <c r="AQ11" s="100"/>
      <c r="AR11" s="99"/>
      <c r="AS11" s="100"/>
      <c r="AT11" s="99"/>
      <c r="AU11" s="100"/>
      <c r="AV11" s="99"/>
      <c r="AW11" s="100"/>
      <c r="AX11" s="99"/>
      <c r="AY11" s="100"/>
      <c r="AZ11" s="97"/>
      <c r="BA11" s="98"/>
      <c r="BB11" s="99"/>
      <c r="BC11" s="100"/>
      <c r="BD11" s="99"/>
      <c r="BE11" s="100"/>
      <c r="BF11" s="99"/>
      <c r="BG11" s="100"/>
      <c r="BH11" s="99"/>
      <c r="BI11" s="100"/>
      <c r="BJ11" s="99"/>
      <c r="BK11" s="100"/>
      <c r="BL11" s="99"/>
      <c r="BM11" s="100"/>
      <c r="BN11" s="99"/>
      <c r="BO11" s="100"/>
      <c r="BP11" s="99"/>
      <c r="BQ11" s="100"/>
      <c r="BR11" s="99"/>
      <c r="BS11" s="100"/>
      <c r="BT11" s="99"/>
      <c r="BU11" s="100"/>
      <c r="BV11" s="101"/>
    </row>
    <row r="12" spans="2:76" ht="28.5" customHeight="1" x14ac:dyDescent="0.15">
      <c r="B12" s="89">
        <f t="shared" si="0"/>
        <v>7</v>
      </c>
      <c r="C12" s="96" t="s">
        <v>231</v>
      </c>
      <c r="D12" s="97"/>
      <c r="E12" s="98"/>
      <c r="F12" s="99"/>
      <c r="G12" s="100"/>
      <c r="H12" s="99"/>
      <c r="I12" s="100"/>
      <c r="J12" s="99"/>
      <c r="K12" s="100"/>
      <c r="L12" s="99"/>
      <c r="M12" s="100"/>
      <c r="N12" s="99"/>
      <c r="O12" s="100"/>
      <c r="P12" s="99"/>
      <c r="Q12" s="100"/>
      <c r="R12" s="99"/>
      <c r="S12" s="100"/>
      <c r="T12" s="99"/>
      <c r="U12" s="100"/>
      <c r="V12" s="99"/>
      <c r="W12" s="100"/>
      <c r="X12" s="99"/>
      <c r="Y12" s="100"/>
      <c r="Z12" s="99"/>
      <c r="AA12" s="100"/>
      <c r="AB12" s="97"/>
      <c r="AC12" s="98"/>
      <c r="AD12" s="99"/>
      <c r="AE12" s="100"/>
      <c r="AF12" s="99"/>
      <c r="AG12" s="100"/>
      <c r="AH12" s="99"/>
      <c r="AI12" s="100"/>
      <c r="AJ12" s="99"/>
      <c r="AK12" s="100"/>
      <c r="AL12" s="99"/>
      <c r="AM12" s="100"/>
      <c r="AN12" s="99"/>
      <c r="AO12" s="100"/>
      <c r="AP12" s="99"/>
      <c r="AQ12" s="100"/>
      <c r="AR12" s="99"/>
      <c r="AS12" s="100"/>
      <c r="AT12" s="99"/>
      <c r="AU12" s="100"/>
      <c r="AV12" s="99"/>
      <c r="AW12" s="100"/>
      <c r="AX12" s="99"/>
      <c r="AY12" s="100"/>
      <c r="AZ12" s="97"/>
      <c r="BA12" s="98"/>
      <c r="BB12" s="99"/>
      <c r="BC12" s="100"/>
      <c r="BD12" s="99"/>
      <c r="BE12" s="100"/>
      <c r="BF12" s="99"/>
      <c r="BG12" s="100"/>
      <c r="BH12" s="99"/>
      <c r="BI12" s="100"/>
      <c r="BJ12" s="99"/>
      <c r="BK12" s="100"/>
      <c r="BL12" s="99"/>
      <c r="BM12" s="100"/>
      <c r="BN12" s="99"/>
      <c r="BO12" s="100"/>
      <c r="BP12" s="99"/>
      <c r="BQ12" s="100"/>
      <c r="BR12" s="99"/>
      <c r="BS12" s="100"/>
      <c r="BT12" s="99"/>
      <c r="BU12" s="100"/>
      <c r="BV12" s="101"/>
    </row>
    <row r="13" spans="2:76" ht="28.5" customHeight="1" x14ac:dyDescent="0.15">
      <c r="B13" s="89">
        <f t="shared" si="0"/>
        <v>8</v>
      </c>
      <c r="C13" s="102" t="s">
        <v>232</v>
      </c>
      <c r="D13" s="97"/>
      <c r="E13" s="98"/>
      <c r="F13" s="99"/>
      <c r="G13" s="100"/>
      <c r="H13" s="99"/>
      <c r="I13" s="100"/>
      <c r="J13" s="99"/>
      <c r="K13" s="100"/>
      <c r="L13" s="99"/>
      <c r="M13" s="100"/>
      <c r="N13" s="99"/>
      <c r="O13" s="100"/>
      <c r="P13" s="99"/>
      <c r="Q13" s="100"/>
      <c r="R13" s="99"/>
      <c r="S13" s="100"/>
      <c r="T13" s="99"/>
      <c r="U13" s="100"/>
      <c r="V13" s="99"/>
      <c r="W13" s="100"/>
      <c r="X13" s="99"/>
      <c r="Y13" s="100"/>
      <c r="Z13" s="99"/>
      <c r="AA13" s="100"/>
      <c r="AB13" s="97"/>
      <c r="AC13" s="98"/>
      <c r="AD13" s="99"/>
      <c r="AE13" s="100"/>
      <c r="AF13" s="99"/>
      <c r="AG13" s="100"/>
      <c r="AH13" s="99"/>
      <c r="AI13" s="100"/>
      <c r="AJ13" s="99"/>
      <c r="AK13" s="100"/>
      <c r="AL13" s="99"/>
      <c r="AM13" s="100"/>
      <c r="AN13" s="99"/>
      <c r="AO13" s="100"/>
      <c r="AP13" s="99"/>
      <c r="AQ13" s="100"/>
      <c r="AR13" s="99"/>
      <c r="AS13" s="100"/>
      <c r="AT13" s="99"/>
      <c r="AU13" s="100"/>
      <c r="AV13" s="99"/>
      <c r="AW13" s="100"/>
      <c r="AX13" s="99"/>
      <c r="AY13" s="100"/>
      <c r="AZ13" s="97"/>
      <c r="BA13" s="98"/>
      <c r="BB13" s="99"/>
      <c r="BC13" s="100"/>
      <c r="BD13" s="99"/>
      <c r="BE13" s="100"/>
      <c r="BF13" s="99"/>
      <c r="BG13" s="100"/>
      <c r="BH13" s="99"/>
      <c r="BI13" s="100"/>
      <c r="BJ13" s="99"/>
      <c r="BK13" s="100"/>
      <c r="BL13" s="99"/>
      <c r="BM13" s="100"/>
      <c r="BN13" s="99"/>
      <c r="BO13" s="100"/>
      <c r="BP13" s="99"/>
      <c r="BQ13" s="100"/>
      <c r="BR13" s="99"/>
      <c r="BS13" s="100"/>
      <c r="BT13" s="99"/>
      <c r="BU13" s="100"/>
      <c r="BV13" s="101"/>
    </row>
    <row r="14" spans="2:76" ht="28.5" customHeight="1" x14ac:dyDescent="0.15">
      <c r="B14" s="89">
        <f t="shared" si="0"/>
        <v>9</v>
      </c>
      <c r="C14" s="96" t="s">
        <v>233</v>
      </c>
      <c r="D14" s="97"/>
      <c r="E14" s="98"/>
      <c r="F14" s="99"/>
      <c r="G14" s="100"/>
      <c r="H14" s="99"/>
      <c r="I14" s="100"/>
      <c r="J14" s="99"/>
      <c r="K14" s="100"/>
      <c r="L14" s="99"/>
      <c r="M14" s="100"/>
      <c r="N14" s="99"/>
      <c r="O14" s="100"/>
      <c r="P14" s="99"/>
      <c r="Q14" s="100"/>
      <c r="R14" s="99"/>
      <c r="S14" s="100"/>
      <c r="T14" s="99"/>
      <c r="U14" s="100"/>
      <c r="V14" s="99"/>
      <c r="W14" s="100"/>
      <c r="X14" s="99"/>
      <c r="Y14" s="100"/>
      <c r="Z14" s="99"/>
      <c r="AA14" s="100"/>
      <c r="AB14" s="97"/>
      <c r="AC14" s="98"/>
      <c r="AD14" s="99"/>
      <c r="AE14" s="100"/>
      <c r="AF14" s="99"/>
      <c r="AG14" s="100"/>
      <c r="AH14" s="99"/>
      <c r="AI14" s="100"/>
      <c r="AJ14" s="99"/>
      <c r="AK14" s="100"/>
      <c r="AL14" s="99"/>
      <c r="AM14" s="100"/>
      <c r="AN14" s="99"/>
      <c r="AO14" s="100"/>
      <c r="AP14" s="99"/>
      <c r="AQ14" s="100"/>
      <c r="AR14" s="99"/>
      <c r="AS14" s="100"/>
      <c r="AT14" s="99"/>
      <c r="AU14" s="100"/>
      <c r="AV14" s="99"/>
      <c r="AW14" s="100"/>
      <c r="AX14" s="99"/>
      <c r="AY14" s="100"/>
      <c r="AZ14" s="97"/>
      <c r="BA14" s="98"/>
      <c r="BB14" s="99"/>
      <c r="BC14" s="100"/>
      <c r="BD14" s="99"/>
      <c r="BE14" s="100"/>
      <c r="BF14" s="99"/>
      <c r="BG14" s="100"/>
      <c r="BH14" s="99"/>
      <c r="BI14" s="100"/>
      <c r="BJ14" s="99"/>
      <c r="BK14" s="100"/>
      <c r="BL14" s="99"/>
      <c r="BM14" s="100"/>
      <c r="BN14" s="99"/>
      <c r="BO14" s="100"/>
      <c r="BP14" s="99"/>
      <c r="BQ14" s="100"/>
      <c r="BR14" s="99"/>
      <c r="BS14" s="100"/>
      <c r="BT14" s="99"/>
      <c r="BU14" s="100"/>
      <c r="BV14" s="101"/>
    </row>
    <row r="15" spans="2:76" ht="28.5" customHeight="1" x14ac:dyDescent="0.15">
      <c r="B15" s="89">
        <f t="shared" si="0"/>
        <v>10</v>
      </c>
      <c r="C15" s="96" t="s">
        <v>234</v>
      </c>
      <c r="D15" s="97"/>
      <c r="E15" s="98"/>
      <c r="F15" s="99"/>
      <c r="G15" s="100"/>
      <c r="H15" s="99"/>
      <c r="I15" s="100"/>
      <c r="J15" s="99"/>
      <c r="K15" s="100"/>
      <c r="L15" s="99"/>
      <c r="M15" s="100"/>
      <c r="N15" s="99"/>
      <c r="O15" s="100"/>
      <c r="P15" s="99"/>
      <c r="Q15" s="100"/>
      <c r="R15" s="99"/>
      <c r="S15" s="100"/>
      <c r="T15" s="99"/>
      <c r="U15" s="100"/>
      <c r="V15" s="99"/>
      <c r="W15" s="100"/>
      <c r="X15" s="99"/>
      <c r="Y15" s="100"/>
      <c r="Z15" s="99"/>
      <c r="AA15" s="100"/>
      <c r="AB15" s="97"/>
      <c r="AC15" s="98"/>
      <c r="AD15" s="99"/>
      <c r="AE15" s="100"/>
      <c r="AF15" s="99"/>
      <c r="AG15" s="100"/>
      <c r="AH15" s="99"/>
      <c r="AI15" s="100"/>
      <c r="AJ15" s="99"/>
      <c r="AK15" s="100"/>
      <c r="AL15" s="99"/>
      <c r="AM15" s="100"/>
      <c r="AN15" s="99"/>
      <c r="AO15" s="100"/>
      <c r="AP15" s="99"/>
      <c r="AQ15" s="100"/>
      <c r="AR15" s="99"/>
      <c r="AS15" s="100"/>
      <c r="AT15" s="99"/>
      <c r="AU15" s="100"/>
      <c r="AV15" s="99"/>
      <c r="AW15" s="100"/>
      <c r="AX15" s="99"/>
      <c r="AY15" s="100"/>
      <c r="AZ15" s="97"/>
      <c r="BA15" s="98"/>
      <c r="BB15" s="99"/>
      <c r="BC15" s="100"/>
      <c r="BD15" s="99"/>
      <c r="BE15" s="100"/>
      <c r="BF15" s="99"/>
      <c r="BG15" s="100"/>
      <c r="BH15" s="99"/>
      <c r="BI15" s="100"/>
      <c r="BJ15" s="99"/>
      <c r="BK15" s="100"/>
      <c r="BL15" s="99"/>
      <c r="BM15" s="100"/>
      <c r="BN15" s="99"/>
      <c r="BO15" s="100"/>
      <c r="BP15" s="99"/>
      <c r="BQ15" s="100"/>
      <c r="BR15" s="99"/>
      <c r="BS15" s="100"/>
      <c r="BT15" s="99"/>
      <c r="BU15" s="100"/>
      <c r="BV15" s="101"/>
    </row>
    <row r="16" spans="2:76" ht="28.5" customHeight="1" x14ac:dyDescent="0.15">
      <c r="B16" s="89">
        <f t="shared" si="0"/>
        <v>11</v>
      </c>
      <c r="C16" s="96" t="s">
        <v>235</v>
      </c>
      <c r="D16" s="97"/>
      <c r="E16" s="98"/>
      <c r="F16" s="99"/>
      <c r="G16" s="100"/>
      <c r="H16" s="99"/>
      <c r="I16" s="100"/>
      <c r="J16" s="99"/>
      <c r="K16" s="100"/>
      <c r="L16" s="99"/>
      <c r="M16" s="100"/>
      <c r="N16" s="99"/>
      <c r="O16" s="100"/>
      <c r="P16" s="99"/>
      <c r="Q16" s="100"/>
      <c r="R16" s="99"/>
      <c r="S16" s="100"/>
      <c r="T16" s="99"/>
      <c r="U16" s="100"/>
      <c r="V16" s="99"/>
      <c r="W16" s="100"/>
      <c r="X16" s="99"/>
      <c r="Y16" s="100"/>
      <c r="Z16" s="99"/>
      <c r="AA16" s="100"/>
      <c r="AB16" s="97"/>
      <c r="AC16" s="98"/>
      <c r="AD16" s="99"/>
      <c r="AE16" s="100"/>
      <c r="AF16" s="99"/>
      <c r="AG16" s="100"/>
      <c r="AH16" s="99"/>
      <c r="AI16" s="100"/>
      <c r="AJ16" s="99"/>
      <c r="AK16" s="100"/>
      <c r="AL16" s="99"/>
      <c r="AM16" s="100"/>
      <c r="AN16" s="99"/>
      <c r="AO16" s="100"/>
      <c r="AP16" s="99"/>
      <c r="AQ16" s="100"/>
      <c r="AR16" s="99"/>
      <c r="AS16" s="100"/>
      <c r="AT16" s="99"/>
      <c r="AU16" s="100"/>
      <c r="AV16" s="99"/>
      <c r="AW16" s="100"/>
      <c r="AX16" s="99"/>
      <c r="AY16" s="100"/>
      <c r="AZ16" s="97"/>
      <c r="BA16" s="98"/>
      <c r="BB16" s="99"/>
      <c r="BC16" s="100"/>
      <c r="BD16" s="99"/>
      <c r="BE16" s="100"/>
      <c r="BF16" s="99"/>
      <c r="BG16" s="100"/>
      <c r="BH16" s="99"/>
      <c r="BI16" s="100"/>
      <c r="BJ16" s="99"/>
      <c r="BK16" s="100"/>
      <c r="BL16" s="99"/>
      <c r="BM16" s="100"/>
      <c r="BN16" s="99"/>
      <c r="BO16" s="100"/>
      <c r="BP16" s="99"/>
      <c r="BQ16" s="100"/>
      <c r="BR16" s="99"/>
      <c r="BS16" s="100"/>
      <c r="BT16" s="99"/>
      <c r="BU16" s="100"/>
      <c r="BV16" s="101"/>
    </row>
    <row r="17" spans="2:74" ht="28.5" customHeight="1" x14ac:dyDescent="0.15">
      <c r="B17" s="89">
        <f t="shared" si="0"/>
        <v>12</v>
      </c>
      <c r="C17" s="96" t="s">
        <v>236</v>
      </c>
      <c r="D17" s="97"/>
      <c r="E17" s="98"/>
      <c r="F17" s="99"/>
      <c r="G17" s="100"/>
      <c r="H17" s="99"/>
      <c r="I17" s="100"/>
      <c r="J17" s="99"/>
      <c r="K17" s="100"/>
      <c r="L17" s="99"/>
      <c r="M17" s="100"/>
      <c r="N17" s="99"/>
      <c r="O17" s="100"/>
      <c r="P17" s="99"/>
      <c r="Q17" s="100"/>
      <c r="R17" s="99"/>
      <c r="S17" s="100"/>
      <c r="T17" s="99"/>
      <c r="U17" s="100"/>
      <c r="V17" s="99"/>
      <c r="W17" s="100"/>
      <c r="X17" s="99"/>
      <c r="Y17" s="100"/>
      <c r="Z17" s="99"/>
      <c r="AA17" s="100"/>
      <c r="AB17" s="97"/>
      <c r="AC17" s="98"/>
      <c r="AD17" s="99"/>
      <c r="AE17" s="100"/>
      <c r="AF17" s="99"/>
      <c r="AG17" s="100"/>
      <c r="AH17" s="99"/>
      <c r="AI17" s="100"/>
      <c r="AJ17" s="99"/>
      <c r="AK17" s="100"/>
      <c r="AL17" s="99"/>
      <c r="AM17" s="100"/>
      <c r="AN17" s="99"/>
      <c r="AO17" s="100"/>
      <c r="AP17" s="99"/>
      <c r="AQ17" s="100"/>
      <c r="AR17" s="99"/>
      <c r="AS17" s="100"/>
      <c r="AT17" s="99"/>
      <c r="AU17" s="100"/>
      <c r="AV17" s="99"/>
      <c r="AW17" s="100"/>
      <c r="AX17" s="99"/>
      <c r="AY17" s="100"/>
      <c r="AZ17" s="97"/>
      <c r="BA17" s="98"/>
      <c r="BB17" s="99"/>
      <c r="BC17" s="100"/>
      <c r="BD17" s="99"/>
      <c r="BE17" s="100"/>
      <c r="BF17" s="99"/>
      <c r="BG17" s="100"/>
      <c r="BH17" s="99"/>
      <c r="BI17" s="100"/>
      <c r="BJ17" s="99"/>
      <c r="BK17" s="100"/>
      <c r="BL17" s="99"/>
      <c r="BM17" s="100"/>
      <c r="BN17" s="99"/>
      <c r="BO17" s="100"/>
      <c r="BP17" s="99"/>
      <c r="BQ17" s="100"/>
      <c r="BR17" s="99"/>
      <c r="BS17" s="100"/>
      <c r="BT17" s="99"/>
      <c r="BU17" s="100"/>
      <c r="BV17" s="101"/>
    </row>
    <row r="18" spans="2:74" ht="28.5" customHeight="1" x14ac:dyDescent="0.15">
      <c r="B18" s="89">
        <f t="shared" si="0"/>
        <v>13</v>
      </c>
      <c r="C18" s="96" t="s">
        <v>237</v>
      </c>
      <c r="D18" s="97"/>
      <c r="E18" s="98"/>
      <c r="F18" s="99"/>
      <c r="G18" s="100"/>
      <c r="H18" s="99"/>
      <c r="I18" s="100"/>
      <c r="J18" s="99"/>
      <c r="K18" s="100"/>
      <c r="L18" s="99"/>
      <c r="M18" s="100"/>
      <c r="N18" s="99"/>
      <c r="O18" s="100"/>
      <c r="P18" s="99"/>
      <c r="Q18" s="100"/>
      <c r="R18" s="99"/>
      <c r="S18" s="100"/>
      <c r="T18" s="99"/>
      <c r="U18" s="100"/>
      <c r="V18" s="99"/>
      <c r="W18" s="100"/>
      <c r="X18" s="99"/>
      <c r="Y18" s="100"/>
      <c r="Z18" s="99"/>
      <c r="AA18" s="100"/>
      <c r="AB18" s="97"/>
      <c r="AC18" s="98"/>
      <c r="AD18" s="99"/>
      <c r="AE18" s="100"/>
      <c r="AF18" s="99"/>
      <c r="AG18" s="100"/>
      <c r="AH18" s="99"/>
      <c r="AI18" s="100"/>
      <c r="AJ18" s="99"/>
      <c r="AK18" s="100"/>
      <c r="AL18" s="99"/>
      <c r="AM18" s="100"/>
      <c r="AN18" s="99"/>
      <c r="AO18" s="100"/>
      <c r="AP18" s="99"/>
      <c r="AQ18" s="100"/>
      <c r="AR18" s="99"/>
      <c r="AS18" s="100"/>
      <c r="AT18" s="99"/>
      <c r="AU18" s="100"/>
      <c r="AV18" s="99"/>
      <c r="AW18" s="100"/>
      <c r="AX18" s="99"/>
      <c r="AY18" s="100"/>
      <c r="AZ18" s="97"/>
      <c r="BA18" s="98"/>
      <c r="BB18" s="99"/>
      <c r="BC18" s="100"/>
      <c r="BD18" s="99"/>
      <c r="BE18" s="100"/>
      <c r="BF18" s="99"/>
      <c r="BG18" s="100"/>
      <c r="BH18" s="99"/>
      <c r="BI18" s="100"/>
      <c r="BJ18" s="99"/>
      <c r="BK18" s="100"/>
      <c r="BL18" s="99"/>
      <c r="BM18" s="100"/>
      <c r="BN18" s="99"/>
      <c r="BO18" s="100"/>
      <c r="BP18" s="99"/>
      <c r="BQ18" s="100"/>
      <c r="BR18" s="99"/>
      <c r="BS18" s="100"/>
      <c r="BT18" s="99"/>
      <c r="BU18" s="100"/>
      <c r="BV18" s="101"/>
    </row>
    <row r="19" spans="2:74" ht="28.5" customHeight="1" x14ac:dyDescent="0.15">
      <c r="B19" s="89">
        <f t="shared" si="0"/>
        <v>14</v>
      </c>
      <c r="C19" s="96" t="s">
        <v>238</v>
      </c>
      <c r="D19" s="97"/>
      <c r="E19" s="98"/>
      <c r="F19" s="99"/>
      <c r="G19" s="100"/>
      <c r="H19" s="99"/>
      <c r="I19" s="100"/>
      <c r="J19" s="99"/>
      <c r="K19" s="100"/>
      <c r="L19" s="99"/>
      <c r="M19" s="100"/>
      <c r="N19" s="99"/>
      <c r="O19" s="100"/>
      <c r="P19" s="99"/>
      <c r="Q19" s="100"/>
      <c r="R19" s="99"/>
      <c r="S19" s="100"/>
      <c r="T19" s="99"/>
      <c r="U19" s="100"/>
      <c r="V19" s="99"/>
      <c r="W19" s="100"/>
      <c r="X19" s="99"/>
      <c r="Y19" s="100"/>
      <c r="Z19" s="99"/>
      <c r="AA19" s="100"/>
      <c r="AB19" s="97"/>
      <c r="AC19" s="98"/>
      <c r="AD19" s="99"/>
      <c r="AE19" s="100"/>
      <c r="AF19" s="99"/>
      <c r="AG19" s="100"/>
      <c r="AH19" s="99"/>
      <c r="AI19" s="100"/>
      <c r="AJ19" s="99"/>
      <c r="AK19" s="100"/>
      <c r="AL19" s="99"/>
      <c r="AM19" s="100"/>
      <c r="AN19" s="99"/>
      <c r="AO19" s="100"/>
      <c r="AP19" s="99"/>
      <c r="AQ19" s="100"/>
      <c r="AR19" s="99"/>
      <c r="AS19" s="100"/>
      <c r="AT19" s="99"/>
      <c r="AU19" s="100"/>
      <c r="AV19" s="99"/>
      <c r="AW19" s="100"/>
      <c r="AX19" s="99"/>
      <c r="AY19" s="100"/>
      <c r="AZ19" s="97"/>
      <c r="BA19" s="98"/>
      <c r="BB19" s="99"/>
      <c r="BC19" s="100"/>
      <c r="BD19" s="99"/>
      <c r="BE19" s="100"/>
      <c r="BF19" s="99"/>
      <c r="BG19" s="100"/>
      <c r="BH19" s="99"/>
      <c r="BI19" s="100"/>
      <c r="BJ19" s="99"/>
      <c r="BK19" s="100"/>
      <c r="BL19" s="99"/>
      <c r="BM19" s="100"/>
      <c r="BN19" s="99"/>
      <c r="BO19" s="100"/>
      <c r="BP19" s="99"/>
      <c r="BQ19" s="100"/>
      <c r="BR19" s="99"/>
      <c r="BS19" s="100"/>
      <c r="BT19" s="99"/>
      <c r="BU19" s="100"/>
      <c r="BV19" s="101"/>
    </row>
    <row r="20" spans="2:74" ht="28.5" customHeight="1" x14ac:dyDescent="0.15">
      <c r="B20" s="89">
        <f t="shared" si="0"/>
        <v>15</v>
      </c>
      <c r="C20" s="96" t="s">
        <v>239</v>
      </c>
      <c r="D20" s="97"/>
      <c r="E20" s="98"/>
      <c r="F20" s="99"/>
      <c r="G20" s="100"/>
      <c r="H20" s="99"/>
      <c r="I20" s="100"/>
      <c r="J20" s="99"/>
      <c r="K20" s="100"/>
      <c r="L20" s="99"/>
      <c r="M20" s="100"/>
      <c r="N20" s="99"/>
      <c r="O20" s="100"/>
      <c r="P20" s="99"/>
      <c r="Q20" s="100"/>
      <c r="R20" s="99"/>
      <c r="S20" s="100"/>
      <c r="T20" s="99"/>
      <c r="U20" s="100"/>
      <c r="V20" s="99"/>
      <c r="W20" s="100"/>
      <c r="X20" s="99"/>
      <c r="Y20" s="100"/>
      <c r="Z20" s="99"/>
      <c r="AA20" s="100"/>
      <c r="AB20" s="97"/>
      <c r="AC20" s="98"/>
      <c r="AD20" s="99"/>
      <c r="AE20" s="100"/>
      <c r="AF20" s="99"/>
      <c r="AG20" s="100"/>
      <c r="AH20" s="99"/>
      <c r="AI20" s="100"/>
      <c r="AJ20" s="99"/>
      <c r="AK20" s="100"/>
      <c r="AL20" s="99"/>
      <c r="AM20" s="100"/>
      <c r="AN20" s="99"/>
      <c r="AO20" s="100"/>
      <c r="AP20" s="99"/>
      <c r="AQ20" s="100"/>
      <c r="AR20" s="99"/>
      <c r="AS20" s="100"/>
      <c r="AT20" s="99"/>
      <c r="AU20" s="100"/>
      <c r="AV20" s="99"/>
      <c r="AW20" s="100"/>
      <c r="AX20" s="99"/>
      <c r="AY20" s="100"/>
      <c r="AZ20" s="97"/>
      <c r="BA20" s="98"/>
      <c r="BB20" s="99"/>
      <c r="BC20" s="100"/>
      <c r="BD20" s="99"/>
      <c r="BE20" s="100"/>
      <c r="BF20" s="99"/>
      <c r="BG20" s="100"/>
      <c r="BH20" s="99"/>
      <c r="BI20" s="100"/>
      <c r="BJ20" s="99"/>
      <c r="BK20" s="100"/>
      <c r="BL20" s="99"/>
      <c r="BM20" s="100"/>
      <c r="BN20" s="99"/>
      <c r="BO20" s="100"/>
      <c r="BP20" s="99"/>
      <c r="BQ20" s="100"/>
      <c r="BR20" s="99"/>
      <c r="BS20" s="100"/>
      <c r="BT20" s="99"/>
      <c r="BU20" s="100"/>
      <c r="BV20" s="101"/>
    </row>
    <row r="21" spans="2:74" ht="28.5" customHeight="1" x14ac:dyDescent="0.15">
      <c r="B21" s="89">
        <f t="shared" si="0"/>
        <v>16</v>
      </c>
      <c r="C21" s="102" t="s">
        <v>240</v>
      </c>
      <c r="D21" s="97"/>
      <c r="E21" s="98"/>
      <c r="F21" s="99"/>
      <c r="G21" s="100"/>
      <c r="H21" s="99"/>
      <c r="I21" s="100"/>
      <c r="J21" s="99"/>
      <c r="K21" s="100"/>
      <c r="L21" s="99"/>
      <c r="M21" s="100"/>
      <c r="N21" s="99"/>
      <c r="O21" s="100"/>
      <c r="P21" s="99"/>
      <c r="Q21" s="100"/>
      <c r="R21" s="99"/>
      <c r="S21" s="100"/>
      <c r="T21" s="99"/>
      <c r="U21" s="100"/>
      <c r="V21" s="99"/>
      <c r="W21" s="100"/>
      <c r="X21" s="99"/>
      <c r="Y21" s="100"/>
      <c r="Z21" s="99"/>
      <c r="AA21" s="100"/>
      <c r="AB21" s="97"/>
      <c r="AC21" s="98"/>
      <c r="AD21" s="99"/>
      <c r="AE21" s="100"/>
      <c r="AF21" s="99"/>
      <c r="AG21" s="100"/>
      <c r="AH21" s="99"/>
      <c r="AI21" s="100"/>
      <c r="AJ21" s="99"/>
      <c r="AK21" s="100"/>
      <c r="AL21" s="99"/>
      <c r="AM21" s="100"/>
      <c r="AN21" s="99"/>
      <c r="AO21" s="100"/>
      <c r="AP21" s="99"/>
      <c r="AQ21" s="100"/>
      <c r="AR21" s="99"/>
      <c r="AS21" s="100"/>
      <c r="AT21" s="99"/>
      <c r="AU21" s="100"/>
      <c r="AV21" s="99"/>
      <c r="AW21" s="100"/>
      <c r="AX21" s="99"/>
      <c r="AY21" s="100"/>
      <c r="AZ21" s="97"/>
      <c r="BA21" s="98"/>
      <c r="BB21" s="99"/>
      <c r="BC21" s="100"/>
      <c r="BD21" s="99"/>
      <c r="BE21" s="100"/>
      <c r="BF21" s="99"/>
      <c r="BG21" s="100"/>
      <c r="BH21" s="99"/>
      <c r="BI21" s="100"/>
      <c r="BJ21" s="99"/>
      <c r="BK21" s="100"/>
      <c r="BL21" s="99"/>
      <c r="BM21" s="100"/>
      <c r="BN21" s="99"/>
      <c r="BO21" s="100"/>
      <c r="BP21" s="99"/>
      <c r="BQ21" s="100"/>
      <c r="BR21" s="99"/>
      <c r="BS21" s="100"/>
      <c r="BT21" s="99"/>
      <c r="BU21" s="100"/>
      <c r="BV21" s="101"/>
    </row>
    <row r="22" spans="2:74" ht="28.5" customHeight="1" x14ac:dyDescent="0.15">
      <c r="B22" s="89">
        <f t="shared" si="0"/>
        <v>17</v>
      </c>
      <c r="C22" s="96" t="s">
        <v>241</v>
      </c>
      <c r="D22" s="97"/>
      <c r="E22" s="98"/>
      <c r="F22" s="99"/>
      <c r="G22" s="100"/>
      <c r="H22" s="99"/>
      <c r="I22" s="100"/>
      <c r="J22" s="99"/>
      <c r="K22" s="100"/>
      <c r="L22" s="99"/>
      <c r="M22" s="100"/>
      <c r="N22" s="99"/>
      <c r="O22" s="100"/>
      <c r="P22" s="99"/>
      <c r="Q22" s="100"/>
      <c r="R22" s="99"/>
      <c r="S22" s="100"/>
      <c r="T22" s="99"/>
      <c r="U22" s="100"/>
      <c r="V22" s="99"/>
      <c r="W22" s="100"/>
      <c r="X22" s="99"/>
      <c r="Y22" s="100"/>
      <c r="Z22" s="99"/>
      <c r="AA22" s="100"/>
      <c r="AB22" s="97"/>
      <c r="AC22" s="98"/>
      <c r="AD22" s="99"/>
      <c r="AE22" s="100"/>
      <c r="AF22" s="99"/>
      <c r="AG22" s="100"/>
      <c r="AH22" s="99"/>
      <c r="AI22" s="100"/>
      <c r="AJ22" s="99"/>
      <c r="AK22" s="100"/>
      <c r="AL22" s="99"/>
      <c r="AM22" s="100"/>
      <c r="AN22" s="99"/>
      <c r="AO22" s="100"/>
      <c r="AP22" s="99"/>
      <c r="AQ22" s="100"/>
      <c r="AR22" s="99"/>
      <c r="AS22" s="100"/>
      <c r="AT22" s="99"/>
      <c r="AU22" s="100"/>
      <c r="AV22" s="99"/>
      <c r="AW22" s="100"/>
      <c r="AX22" s="99"/>
      <c r="AY22" s="100"/>
      <c r="AZ22" s="97"/>
      <c r="BA22" s="98"/>
      <c r="BB22" s="99"/>
      <c r="BC22" s="100"/>
      <c r="BD22" s="99"/>
      <c r="BE22" s="100"/>
      <c r="BF22" s="99"/>
      <c r="BG22" s="100"/>
      <c r="BH22" s="99"/>
      <c r="BI22" s="100"/>
      <c r="BJ22" s="99"/>
      <c r="BK22" s="100"/>
      <c r="BL22" s="99"/>
      <c r="BM22" s="100"/>
      <c r="BN22" s="99"/>
      <c r="BO22" s="100"/>
      <c r="BP22" s="99"/>
      <c r="BQ22" s="100"/>
      <c r="BR22" s="99"/>
      <c r="BS22" s="100"/>
      <c r="BT22" s="99"/>
      <c r="BU22" s="100"/>
      <c r="BV22" s="101"/>
    </row>
    <row r="23" spans="2:74" ht="28.5" customHeight="1" x14ac:dyDescent="0.15">
      <c r="B23" s="89">
        <f t="shared" si="0"/>
        <v>18</v>
      </c>
      <c r="C23" s="96" t="s">
        <v>242</v>
      </c>
      <c r="D23" s="97"/>
      <c r="E23" s="98"/>
      <c r="F23" s="99"/>
      <c r="G23" s="100"/>
      <c r="H23" s="99"/>
      <c r="I23" s="100"/>
      <c r="J23" s="99"/>
      <c r="K23" s="100"/>
      <c r="L23" s="99"/>
      <c r="M23" s="100"/>
      <c r="N23" s="99"/>
      <c r="O23" s="100"/>
      <c r="P23" s="99"/>
      <c r="Q23" s="100"/>
      <c r="R23" s="99"/>
      <c r="S23" s="100"/>
      <c r="T23" s="99"/>
      <c r="U23" s="100"/>
      <c r="V23" s="99"/>
      <c r="W23" s="100"/>
      <c r="X23" s="99"/>
      <c r="Y23" s="100"/>
      <c r="Z23" s="99"/>
      <c r="AA23" s="100"/>
      <c r="AB23" s="97"/>
      <c r="AC23" s="98"/>
      <c r="AD23" s="99"/>
      <c r="AE23" s="100"/>
      <c r="AF23" s="99"/>
      <c r="AG23" s="100"/>
      <c r="AH23" s="99"/>
      <c r="AI23" s="100"/>
      <c r="AJ23" s="99"/>
      <c r="AK23" s="100"/>
      <c r="AL23" s="99"/>
      <c r="AM23" s="100"/>
      <c r="AN23" s="99"/>
      <c r="AO23" s="100"/>
      <c r="AP23" s="99"/>
      <c r="AQ23" s="100"/>
      <c r="AR23" s="99"/>
      <c r="AS23" s="100"/>
      <c r="AT23" s="99"/>
      <c r="AU23" s="100"/>
      <c r="AV23" s="99"/>
      <c r="AW23" s="100"/>
      <c r="AX23" s="99"/>
      <c r="AY23" s="100"/>
      <c r="AZ23" s="97"/>
      <c r="BA23" s="98"/>
      <c r="BB23" s="99"/>
      <c r="BC23" s="100"/>
      <c r="BD23" s="99"/>
      <c r="BE23" s="100"/>
      <c r="BF23" s="99"/>
      <c r="BG23" s="100"/>
      <c r="BH23" s="99"/>
      <c r="BI23" s="100"/>
      <c r="BJ23" s="99"/>
      <c r="BK23" s="100"/>
      <c r="BL23" s="99"/>
      <c r="BM23" s="100"/>
      <c r="BN23" s="99"/>
      <c r="BO23" s="100"/>
      <c r="BP23" s="99"/>
      <c r="BQ23" s="100"/>
      <c r="BR23" s="99"/>
      <c r="BS23" s="100"/>
      <c r="BT23" s="99"/>
      <c r="BU23" s="100"/>
      <c r="BV23" s="101"/>
    </row>
    <row r="24" spans="2:74" ht="28.5" customHeight="1" x14ac:dyDescent="0.15">
      <c r="B24" s="89">
        <f t="shared" si="0"/>
        <v>19</v>
      </c>
      <c r="C24" s="96" t="s">
        <v>243</v>
      </c>
      <c r="D24" s="97"/>
      <c r="E24" s="98"/>
      <c r="F24" s="99"/>
      <c r="G24" s="100"/>
      <c r="H24" s="99"/>
      <c r="I24" s="100"/>
      <c r="J24" s="99"/>
      <c r="K24" s="100"/>
      <c r="L24" s="99"/>
      <c r="M24" s="100"/>
      <c r="N24" s="99"/>
      <c r="O24" s="100"/>
      <c r="P24" s="99"/>
      <c r="Q24" s="100"/>
      <c r="R24" s="99"/>
      <c r="S24" s="100"/>
      <c r="T24" s="99"/>
      <c r="U24" s="100"/>
      <c r="V24" s="99"/>
      <c r="W24" s="100"/>
      <c r="X24" s="99"/>
      <c r="Y24" s="100"/>
      <c r="Z24" s="99"/>
      <c r="AA24" s="100"/>
      <c r="AB24" s="97"/>
      <c r="AC24" s="98"/>
      <c r="AD24" s="99"/>
      <c r="AE24" s="100"/>
      <c r="AF24" s="99"/>
      <c r="AG24" s="100"/>
      <c r="AH24" s="99"/>
      <c r="AI24" s="100"/>
      <c r="AJ24" s="99"/>
      <c r="AK24" s="100"/>
      <c r="AL24" s="99"/>
      <c r="AM24" s="100"/>
      <c r="AN24" s="99"/>
      <c r="AO24" s="100"/>
      <c r="AP24" s="99"/>
      <c r="AQ24" s="100"/>
      <c r="AR24" s="99"/>
      <c r="AS24" s="100"/>
      <c r="AT24" s="99"/>
      <c r="AU24" s="100"/>
      <c r="AV24" s="99"/>
      <c r="AW24" s="100"/>
      <c r="AX24" s="99"/>
      <c r="AY24" s="100"/>
      <c r="AZ24" s="97"/>
      <c r="BA24" s="98"/>
      <c r="BB24" s="99"/>
      <c r="BC24" s="100"/>
      <c r="BD24" s="99"/>
      <c r="BE24" s="100"/>
      <c r="BF24" s="99"/>
      <c r="BG24" s="100"/>
      <c r="BH24" s="99"/>
      <c r="BI24" s="100"/>
      <c r="BJ24" s="99"/>
      <c r="BK24" s="100"/>
      <c r="BL24" s="99"/>
      <c r="BM24" s="100"/>
      <c r="BN24" s="99"/>
      <c r="BO24" s="100"/>
      <c r="BP24" s="99"/>
      <c r="BQ24" s="100"/>
      <c r="BR24" s="99"/>
      <c r="BS24" s="100"/>
      <c r="BT24" s="99"/>
      <c r="BU24" s="100"/>
      <c r="BV24" s="101"/>
    </row>
    <row r="25" spans="2:74" ht="28.5" customHeight="1" x14ac:dyDescent="0.15">
      <c r="B25" s="89">
        <f t="shared" si="0"/>
        <v>20</v>
      </c>
      <c r="C25" s="96" t="s">
        <v>244</v>
      </c>
      <c r="D25" s="97"/>
      <c r="E25" s="98"/>
      <c r="F25" s="99"/>
      <c r="G25" s="100"/>
      <c r="H25" s="99"/>
      <c r="I25" s="100"/>
      <c r="J25" s="99"/>
      <c r="K25" s="100"/>
      <c r="L25" s="99"/>
      <c r="M25" s="100"/>
      <c r="N25" s="99"/>
      <c r="O25" s="100"/>
      <c r="P25" s="99"/>
      <c r="Q25" s="100"/>
      <c r="R25" s="99"/>
      <c r="S25" s="100"/>
      <c r="T25" s="99"/>
      <c r="U25" s="100"/>
      <c r="V25" s="99"/>
      <c r="W25" s="100"/>
      <c r="X25" s="99"/>
      <c r="Y25" s="100"/>
      <c r="Z25" s="99"/>
      <c r="AA25" s="100"/>
      <c r="AB25" s="97"/>
      <c r="AC25" s="98"/>
      <c r="AD25" s="99"/>
      <c r="AE25" s="100"/>
      <c r="AF25" s="99"/>
      <c r="AG25" s="100"/>
      <c r="AH25" s="99"/>
      <c r="AI25" s="100"/>
      <c r="AJ25" s="99"/>
      <c r="AK25" s="100"/>
      <c r="AL25" s="99"/>
      <c r="AM25" s="100"/>
      <c r="AN25" s="99"/>
      <c r="AO25" s="100"/>
      <c r="AP25" s="99"/>
      <c r="AQ25" s="100"/>
      <c r="AR25" s="99"/>
      <c r="AS25" s="100"/>
      <c r="AT25" s="99"/>
      <c r="AU25" s="100"/>
      <c r="AV25" s="99"/>
      <c r="AW25" s="100"/>
      <c r="AX25" s="99"/>
      <c r="AY25" s="100"/>
      <c r="AZ25" s="97"/>
      <c r="BA25" s="98"/>
      <c r="BB25" s="99"/>
      <c r="BC25" s="100"/>
      <c r="BD25" s="99"/>
      <c r="BE25" s="100"/>
      <c r="BF25" s="99"/>
      <c r="BG25" s="100"/>
      <c r="BH25" s="99"/>
      <c r="BI25" s="100"/>
      <c r="BJ25" s="99"/>
      <c r="BK25" s="100"/>
      <c r="BL25" s="99"/>
      <c r="BM25" s="100"/>
      <c r="BN25" s="99"/>
      <c r="BO25" s="100"/>
      <c r="BP25" s="99"/>
      <c r="BQ25" s="100"/>
      <c r="BR25" s="99"/>
      <c r="BS25" s="100"/>
      <c r="BT25" s="99"/>
      <c r="BU25" s="100"/>
      <c r="BV25" s="101"/>
    </row>
    <row r="26" spans="2:74" ht="28.5" customHeight="1" x14ac:dyDescent="0.15">
      <c r="B26" s="89">
        <f t="shared" si="0"/>
        <v>21</v>
      </c>
      <c r="C26" s="96" t="s">
        <v>245</v>
      </c>
      <c r="D26" s="97"/>
      <c r="E26" s="98"/>
      <c r="F26" s="99"/>
      <c r="G26" s="100"/>
      <c r="H26" s="99"/>
      <c r="I26" s="100"/>
      <c r="J26" s="99"/>
      <c r="K26" s="100"/>
      <c r="L26" s="99"/>
      <c r="M26" s="100"/>
      <c r="N26" s="99"/>
      <c r="O26" s="100"/>
      <c r="P26" s="99"/>
      <c r="Q26" s="100"/>
      <c r="R26" s="99"/>
      <c r="S26" s="100"/>
      <c r="T26" s="99"/>
      <c r="U26" s="100"/>
      <c r="V26" s="99"/>
      <c r="W26" s="100"/>
      <c r="X26" s="99"/>
      <c r="Y26" s="100"/>
      <c r="Z26" s="99"/>
      <c r="AA26" s="100"/>
      <c r="AB26" s="97"/>
      <c r="AC26" s="98"/>
      <c r="AD26" s="99"/>
      <c r="AE26" s="100"/>
      <c r="AF26" s="99"/>
      <c r="AG26" s="100"/>
      <c r="AH26" s="99"/>
      <c r="AI26" s="100"/>
      <c r="AJ26" s="99"/>
      <c r="AK26" s="100"/>
      <c r="AL26" s="99"/>
      <c r="AM26" s="100"/>
      <c r="AN26" s="99"/>
      <c r="AO26" s="100"/>
      <c r="AP26" s="99"/>
      <c r="AQ26" s="100"/>
      <c r="AR26" s="99"/>
      <c r="AS26" s="100"/>
      <c r="AT26" s="99"/>
      <c r="AU26" s="100"/>
      <c r="AV26" s="99"/>
      <c r="AW26" s="100"/>
      <c r="AX26" s="99"/>
      <c r="AY26" s="100"/>
      <c r="AZ26" s="97"/>
      <c r="BA26" s="98"/>
      <c r="BB26" s="99"/>
      <c r="BC26" s="100"/>
      <c r="BD26" s="99"/>
      <c r="BE26" s="100"/>
      <c r="BF26" s="99"/>
      <c r="BG26" s="100"/>
      <c r="BH26" s="99"/>
      <c r="BI26" s="100"/>
      <c r="BJ26" s="99"/>
      <c r="BK26" s="100"/>
      <c r="BL26" s="99"/>
      <c r="BM26" s="100"/>
      <c r="BN26" s="99"/>
      <c r="BO26" s="100"/>
      <c r="BP26" s="99"/>
      <c r="BQ26" s="100"/>
      <c r="BR26" s="99"/>
      <c r="BS26" s="100"/>
      <c r="BT26" s="99"/>
      <c r="BU26" s="100"/>
      <c r="BV26" s="101"/>
    </row>
    <row r="27" spans="2:74" ht="28.5" customHeight="1" x14ac:dyDescent="0.15">
      <c r="B27" s="89">
        <f t="shared" si="0"/>
        <v>22</v>
      </c>
      <c r="C27" s="96" t="s">
        <v>246</v>
      </c>
      <c r="D27" s="97"/>
      <c r="E27" s="98"/>
      <c r="F27" s="99"/>
      <c r="G27" s="100"/>
      <c r="H27" s="99"/>
      <c r="I27" s="100"/>
      <c r="J27" s="99"/>
      <c r="K27" s="100"/>
      <c r="L27" s="99"/>
      <c r="M27" s="100"/>
      <c r="N27" s="99"/>
      <c r="O27" s="100"/>
      <c r="P27" s="99"/>
      <c r="Q27" s="100"/>
      <c r="R27" s="99"/>
      <c r="S27" s="100"/>
      <c r="T27" s="99"/>
      <c r="U27" s="100"/>
      <c r="V27" s="99"/>
      <c r="W27" s="100"/>
      <c r="X27" s="99"/>
      <c r="Y27" s="100"/>
      <c r="Z27" s="99"/>
      <c r="AA27" s="100"/>
      <c r="AB27" s="97"/>
      <c r="AC27" s="98"/>
      <c r="AD27" s="99"/>
      <c r="AE27" s="100"/>
      <c r="AF27" s="99"/>
      <c r="AG27" s="100"/>
      <c r="AH27" s="99"/>
      <c r="AI27" s="100"/>
      <c r="AJ27" s="99"/>
      <c r="AK27" s="100"/>
      <c r="AL27" s="99"/>
      <c r="AM27" s="100"/>
      <c r="AN27" s="99"/>
      <c r="AO27" s="100"/>
      <c r="AP27" s="99"/>
      <c r="AQ27" s="100"/>
      <c r="AR27" s="99"/>
      <c r="AS27" s="100"/>
      <c r="AT27" s="99"/>
      <c r="AU27" s="100"/>
      <c r="AV27" s="99"/>
      <c r="AW27" s="100"/>
      <c r="AX27" s="99"/>
      <c r="AY27" s="100"/>
      <c r="AZ27" s="97"/>
      <c r="BA27" s="98"/>
      <c r="BB27" s="99"/>
      <c r="BC27" s="100"/>
      <c r="BD27" s="99"/>
      <c r="BE27" s="100"/>
      <c r="BF27" s="99"/>
      <c r="BG27" s="100"/>
      <c r="BH27" s="99"/>
      <c r="BI27" s="100"/>
      <c r="BJ27" s="99"/>
      <c r="BK27" s="100"/>
      <c r="BL27" s="99"/>
      <c r="BM27" s="100"/>
      <c r="BN27" s="99"/>
      <c r="BO27" s="100"/>
      <c r="BP27" s="99"/>
      <c r="BQ27" s="100"/>
      <c r="BR27" s="99"/>
      <c r="BS27" s="100"/>
      <c r="BT27" s="99"/>
      <c r="BU27" s="100"/>
      <c r="BV27" s="101"/>
    </row>
    <row r="28" spans="2:74" ht="28.5" customHeight="1" x14ac:dyDescent="0.15">
      <c r="B28" s="89">
        <f t="shared" si="0"/>
        <v>23</v>
      </c>
      <c r="C28" s="96" t="s">
        <v>247</v>
      </c>
      <c r="D28" s="97"/>
      <c r="E28" s="98"/>
      <c r="F28" s="99"/>
      <c r="G28" s="100"/>
      <c r="H28" s="99"/>
      <c r="I28" s="100"/>
      <c r="J28" s="99"/>
      <c r="K28" s="100"/>
      <c r="L28" s="99"/>
      <c r="M28" s="100"/>
      <c r="N28" s="99"/>
      <c r="O28" s="100"/>
      <c r="P28" s="99"/>
      <c r="Q28" s="100"/>
      <c r="R28" s="99"/>
      <c r="S28" s="100"/>
      <c r="T28" s="99"/>
      <c r="U28" s="100"/>
      <c r="V28" s="99"/>
      <c r="W28" s="100"/>
      <c r="X28" s="99"/>
      <c r="Y28" s="100"/>
      <c r="Z28" s="99"/>
      <c r="AA28" s="100"/>
      <c r="AB28" s="97"/>
      <c r="AC28" s="98"/>
      <c r="AD28" s="99"/>
      <c r="AE28" s="100"/>
      <c r="AF28" s="99"/>
      <c r="AG28" s="100"/>
      <c r="AH28" s="99"/>
      <c r="AI28" s="100"/>
      <c r="AJ28" s="99"/>
      <c r="AK28" s="100"/>
      <c r="AL28" s="99"/>
      <c r="AM28" s="100"/>
      <c r="AN28" s="99"/>
      <c r="AO28" s="100"/>
      <c r="AP28" s="99"/>
      <c r="AQ28" s="100"/>
      <c r="AR28" s="99"/>
      <c r="AS28" s="100"/>
      <c r="AT28" s="99"/>
      <c r="AU28" s="100"/>
      <c r="AV28" s="99"/>
      <c r="AW28" s="100"/>
      <c r="AX28" s="99"/>
      <c r="AY28" s="100"/>
      <c r="AZ28" s="97"/>
      <c r="BA28" s="98"/>
      <c r="BB28" s="99"/>
      <c r="BC28" s="100"/>
      <c r="BD28" s="99"/>
      <c r="BE28" s="100"/>
      <c r="BF28" s="99"/>
      <c r="BG28" s="100"/>
      <c r="BH28" s="99"/>
      <c r="BI28" s="100"/>
      <c r="BJ28" s="99"/>
      <c r="BK28" s="100"/>
      <c r="BL28" s="99"/>
      <c r="BM28" s="100"/>
      <c r="BN28" s="99"/>
      <c r="BO28" s="100"/>
      <c r="BP28" s="99"/>
      <c r="BQ28" s="100"/>
      <c r="BR28" s="99"/>
      <c r="BS28" s="100"/>
      <c r="BT28" s="99"/>
      <c r="BU28" s="100"/>
      <c r="BV28" s="101"/>
    </row>
    <row r="29" spans="2:74" ht="28.5" customHeight="1" x14ac:dyDescent="0.15">
      <c r="B29" s="89">
        <f t="shared" si="0"/>
        <v>24</v>
      </c>
      <c r="C29" s="96" t="s">
        <v>248</v>
      </c>
      <c r="D29" s="97"/>
      <c r="E29" s="98"/>
      <c r="F29" s="99"/>
      <c r="G29" s="100"/>
      <c r="H29" s="99"/>
      <c r="I29" s="100"/>
      <c r="J29" s="99"/>
      <c r="K29" s="100"/>
      <c r="L29" s="99"/>
      <c r="M29" s="100"/>
      <c r="N29" s="99"/>
      <c r="O29" s="100"/>
      <c r="P29" s="99"/>
      <c r="Q29" s="100"/>
      <c r="R29" s="99"/>
      <c r="S29" s="100"/>
      <c r="T29" s="99"/>
      <c r="U29" s="100"/>
      <c r="V29" s="99"/>
      <c r="W29" s="100"/>
      <c r="X29" s="99"/>
      <c r="Y29" s="100"/>
      <c r="Z29" s="99"/>
      <c r="AA29" s="100"/>
      <c r="AB29" s="97"/>
      <c r="AC29" s="98"/>
      <c r="AD29" s="99"/>
      <c r="AE29" s="100"/>
      <c r="AF29" s="99"/>
      <c r="AG29" s="100"/>
      <c r="AH29" s="99"/>
      <c r="AI29" s="100"/>
      <c r="AJ29" s="99"/>
      <c r="AK29" s="100"/>
      <c r="AL29" s="99"/>
      <c r="AM29" s="100"/>
      <c r="AN29" s="99"/>
      <c r="AO29" s="100"/>
      <c r="AP29" s="99"/>
      <c r="AQ29" s="100"/>
      <c r="AR29" s="99"/>
      <c r="AS29" s="100"/>
      <c r="AT29" s="99"/>
      <c r="AU29" s="100"/>
      <c r="AV29" s="99"/>
      <c r="AW29" s="100"/>
      <c r="AX29" s="99"/>
      <c r="AY29" s="100"/>
      <c r="AZ29" s="97"/>
      <c r="BA29" s="98"/>
      <c r="BB29" s="99"/>
      <c r="BC29" s="100"/>
      <c r="BD29" s="99"/>
      <c r="BE29" s="100"/>
      <c r="BF29" s="99"/>
      <c r="BG29" s="100"/>
      <c r="BH29" s="99"/>
      <c r="BI29" s="100"/>
      <c r="BJ29" s="99"/>
      <c r="BK29" s="100"/>
      <c r="BL29" s="99"/>
      <c r="BM29" s="100"/>
      <c r="BN29" s="99"/>
      <c r="BO29" s="100"/>
      <c r="BP29" s="99"/>
      <c r="BQ29" s="100"/>
      <c r="BR29" s="99"/>
      <c r="BS29" s="100"/>
      <c r="BT29" s="99"/>
      <c r="BU29" s="100"/>
      <c r="BV29" s="101"/>
    </row>
    <row r="30" spans="2:74" ht="28.5" customHeight="1" x14ac:dyDescent="0.15">
      <c r="B30" s="89">
        <f t="shared" si="0"/>
        <v>25</v>
      </c>
      <c r="C30" s="96" t="s">
        <v>249</v>
      </c>
      <c r="D30" s="97"/>
      <c r="E30" s="98"/>
      <c r="F30" s="99"/>
      <c r="G30" s="100"/>
      <c r="H30" s="99"/>
      <c r="I30" s="100"/>
      <c r="J30" s="99"/>
      <c r="K30" s="100"/>
      <c r="L30" s="99"/>
      <c r="M30" s="100"/>
      <c r="N30" s="99"/>
      <c r="O30" s="100"/>
      <c r="P30" s="99"/>
      <c r="Q30" s="100"/>
      <c r="R30" s="99"/>
      <c r="S30" s="100"/>
      <c r="T30" s="99"/>
      <c r="U30" s="100"/>
      <c r="V30" s="99"/>
      <c r="W30" s="100"/>
      <c r="X30" s="99"/>
      <c r="Y30" s="100"/>
      <c r="Z30" s="99"/>
      <c r="AA30" s="100"/>
      <c r="AB30" s="97"/>
      <c r="AC30" s="98"/>
      <c r="AD30" s="99"/>
      <c r="AE30" s="100"/>
      <c r="AF30" s="99"/>
      <c r="AG30" s="100"/>
      <c r="AH30" s="99"/>
      <c r="AI30" s="100"/>
      <c r="AJ30" s="99"/>
      <c r="AK30" s="100"/>
      <c r="AL30" s="99"/>
      <c r="AM30" s="100"/>
      <c r="AN30" s="99"/>
      <c r="AO30" s="100"/>
      <c r="AP30" s="99"/>
      <c r="AQ30" s="100"/>
      <c r="AR30" s="99"/>
      <c r="AS30" s="100"/>
      <c r="AT30" s="99"/>
      <c r="AU30" s="100"/>
      <c r="AV30" s="99"/>
      <c r="AW30" s="100"/>
      <c r="AX30" s="99"/>
      <c r="AY30" s="100"/>
      <c r="AZ30" s="97"/>
      <c r="BA30" s="98"/>
      <c r="BB30" s="99"/>
      <c r="BC30" s="100"/>
      <c r="BD30" s="99"/>
      <c r="BE30" s="100"/>
      <c r="BF30" s="99"/>
      <c r="BG30" s="100"/>
      <c r="BH30" s="99"/>
      <c r="BI30" s="100"/>
      <c r="BJ30" s="99"/>
      <c r="BK30" s="100"/>
      <c r="BL30" s="99"/>
      <c r="BM30" s="100"/>
      <c r="BN30" s="99"/>
      <c r="BO30" s="100"/>
      <c r="BP30" s="99"/>
      <c r="BQ30" s="100"/>
      <c r="BR30" s="99"/>
      <c r="BS30" s="100"/>
      <c r="BT30" s="99"/>
      <c r="BU30" s="100"/>
      <c r="BV30" s="101"/>
    </row>
    <row r="31" spans="2:74" ht="28.5" customHeight="1" x14ac:dyDescent="0.15">
      <c r="B31" s="89">
        <f t="shared" si="0"/>
        <v>26</v>
      </c>
      <c r="C31" s="96" t="s">
        <v>250</v>
      </c>
      <c r="D31" s="97"/>
      <c r="E31" s="98"/>
      <c r="F31" s="99"/>
      <c r="G31" s="100"/>
      <c r="H31" s="99"/>
      <c r="I31" s="100"/>
      <c r="J31" s="99"/>
      <c r="K31" s="100"/>
      <c r="L31" s="99"/>
      <c r="M31" s="100"/>
      <c r="N31" s="99"/>
      <c r="O31" s="100"/>
      <c r="P31" s="99"/>
      <c r="Q31" s="100"/>
      <c r="R31" s="99"/>
      <c r="S31" s="100"/>
      <c r="T31" s="99"/>
      <c r="U31" s="100"/>
      <c r="V31" s="99"/>
      <c r="W31" s="100"/>
      <c r="X31" s="99"/>
      <c r="Y31" s="100"/>
      <c r="Z31" s="99"/>
      <c r="AA31" s="100"/>
      <c r="AB31" s="97"/>
      <c r="AC31" s="98"/>
      <c r="AD31" s="99"/>
      <c r="AE31" s="100"/>
      <c r="AF31" s="99"/>
      <c r="AG31" s="100"/>
      <c r="AH31" s="99"/>
      <c r="AI31" s="100"/>
      <c r="AJ31" s="99"/>
      <c r="AK31" s="100"/>
      <c r="AL31" s="99"/>
      <c r="AM31" s="100"/>
      <c r="AN31" s="99"/>
      <c r="AO31" s="100"/>
      <c r="AP31" s="99"/>
      <c r="AQ31" s="100"/>
      <c r="AR31" s="99"/>
      <c r="AS31" s="100"/>
      <c r="AT31" s="99"/>
      <c r="AU31" s="100"/>
      <c r="AV31" s="99"/>
      <c r="AW31" s="100"/>
      <c r="AX31" s="99"/>
      <c r="AY31" s="100"/>
      <c r="AZ31" s="97"/>
      <c r="BA31" s="98"/>
      <c r="BB31" s="99"/>
      <c r="BC31" s="100"/>
      <c r="BD31" s="99"/>
      <c r="BE31" s="100"/>
      <c r="BF31" s="99"/>
      <c r="BG31" s="100"/>
      <c r="BH31" s="99"/>
      <c r="BI31" s="100"/>
      <c r="BJ31" s="99"/>
      <c r="BK31" s="100"/>
      <c r="BL31" s="99"/>
      <c r="BM31" s="100"/>
      <c r="BN31" s="99"/>
      <c r="BO31" s="100"/>
      <c r="BP31" s="99"/>
      <c r="BQ31" s="100"/>
      <c r="BR31" s="99"/>
      <c r="BS31" s="100"/>
      <c r="BT31" s="99"/>
      <c r="BU31" s="100"/>
      <c r="BV31" s="101"/>
    </row>
    <row r="32" spans="2:74" ht="28.5" customHeight="1" x14ac:dyDescent="0.15">
      <c r="B32" s="89">
        <f t="shared" si="0"/>
        <v>27</v>
      </c>
      <c r="C32" s="96" t="s">
        <v>251</v>
      </c>
      <c r="D32" s="97"/>
      <c r="E32" s="98"/>
      <c r="F32" s="99"/>
      <c r="G32" s="100"/>
      <c r="H32" s="99"/>
      <c r="I32" s="100"/>
      <c r="J32" s="99"/>
      <c r="K32" s="100"/>
      <c r="L32" s="99"/>
      <c r="M32" s="100"/>
      <c r="N32" s="99"/>
      <c r="O32" s="100"/>
      <c r="P32" s="99"/>
      <c r="Q32" s="100"/>
      <c r="R32" s="99"/>
      <c r="S32" s="100"/>
      <c r="T32" s="99"/>
      <c r="U32" s="100"/>
      <c r="V32" s="99"/>
      <c r="W32" s="100"/>
      <c r="X32" s="99"/>
      <c r="Y32" s="100"/>
      <c r="Z32" s="99"/>
      <c r="AA32" s="100"/>
      <c r="AB32" s="97"/>
      <c r="AC32" s="98"/>
      <c r="AD32" s="99"/>
      <c r="AE32" s="100"/>
      <c r="AF32" s="99"/>
      <c r="AG32" s="100"/>
      <c r="AH32" s="99"/>
      <c r="AI32" s="100"/>
      <c r="AJ32" s="99"/>
      <c r="AK32" s="100"/>
      <c r="AL32" s="99"/>
      <c r="AM32" s="100"/>
      <c r="AN32" s="99"/>
      <c r="AO32" s="100"/>
      <c r="AP32" s="99"/>
      <c r="AQ32" s="100"/>
      <c r="AR32" s="99"/>
      <c r="AS32" s="100"/>
      <c r="AT32" s="99"/>
      <c r="AU32" s="100"/>
      <c r="AV32" s="99"/>
      <c r="AW32" s="100"/>
      <c r="AX32" s="99"/>
      <c r="AY32" s="100"/>
      <c r="AZ32" s="97"/>
      <c r="BA32" s="98"/>
      <c r="BB32" s="99"/>
      <c r="BC32" s="100"/>
      <c r="BD32" s="99"/>
      <c r="BE32" s="100"/>
      <c r="BF32" s="99"/>
      <c r="BG32" s="100"/>
      <c r="BH32" s="99"/>
      <c r="BI32" s="100"/>
      <c r="BJ32" s="99"/>
      <c r="BK32" s="100"/>
      <c r="BL32" s="99"/>
      <c r="BM32" s="100"/>
      <c r="BN32" s="99"/>
      <c r="BO32" s="100"/>
      <c r="BP32" s="99"/>
      <c r="BQ32" s="100"/>
      <c r="BR32" s="99"/>
      <c r="BS32" s="100"/>
      <c r="BT32" s="99"/>
      <c r="BU32" s="100"/>
      <c r="BV32" s="101"/>
    </row>
    <row r="33" spans="2:74" ht="28.5" customHeight="1" x14ac:dyDescent="0.15">
      <c r="B33" s="89">
        <f t="shared" si="0"/>
        <v>28</v>
      </c>
      <c r="C33" s="102" t="s">
        <v>252</v>
      </c>
      <c r="D33" s="97"/>
      <c r="E33" s="98"/>
      <c r="F33" s="99"/>
      <c r="G33" s="100"/>
      <c r="H33" s="99"/>
      <c r="I33" s="100"/>
      <c r="J33" s="99"/>
      <c r="K33" s="100"/>
      <c r="L33" s="99"/>
      <c r="M33" s="100"/>
      <c r="N33" s="99"/>
      <c r="O33" s="100"/>
      <c r="P33" s="99"/>
      <c r="Q33" s="100"/>
      <c r="R33" s="99"/>
      <c r="S33" s="100"/>
      <c r="T33" s="99"/>
      <c r="U33" s="100"/>
      <c r="V33" s="99"/>
      <c r="W33" s="100"/>
      <c r="X33" s="99"/>
      <c r="Y33" s="100"/>
      <c r="Z33" s="99"/>
      <c r="AA33" s="100"/>
      <c r="AB33" s="97"/>
      <c r="AC33" s="98"/>
      <c r="AD33" s="99"/>
      <c r="AE33" s="100"/>
      <c r="AF33" s="99"/>
      <c r="AG33" s="100"/>
      <c r="AH33" s="99"/>
      <c r="AI33" s="100"/>
      <c r="AJ33" s="99"/>
      <c r="AK33" s="100"/>
      <c r="AL33" s="99"/>
      <c r="AM33" s="100"/>
      <c r="AN33" s="99"/>
      <c r="AO33" s="100"/>
      <c r="AP33" s="99"/>
      <c r="AQ33" s="100"/>
      <c r="AR33" s="99"/>
      <c r="AS33" s="100"/>
      <c r="AT33" s="99"/>
      <c r="AU33" s="100"/>
      <c r="AV33" s="99"/>
      <c r="AW33" s="100"/>
      <c r="AX33" s="99"/>
      <c r="AY33" s="100"/>
      <c r="AZ33" s="97"/>
      <c r="BA33" s="98"/>
      <c r="BB33" s="99"/>
      <c r="BC33" s="100"/>
      <c r="BD33" s="99"/>
      <c r="BE33" s="100"/>
      <c r="BF33" s="99"/>
      <c r="BG33" s="100"/>
      <c r="BH33" s="99"/>
      <c r="BI33" s="100"/>
      <c r="BJ33" s="99"/>
      <c r="BK33" s="100"/>
      <c r="BL33" s="99"/>
      <c r="BM33" s="100"/>
      <c r="BN33" s="99"/>
      <c r="BO33" s="100"/>
      <c r="BP33" s="99"/>
      <c r="BQ33" s="100"/>
      <c r="BR33" s="99"/>
      <c r="BS33" s="100"/>
      <c r="BT33" s="99"/>
      <c r="BU33" s="100"/>
      <c r="BV33" s="101"/>
    </row>
    <row r="34" spans="2:74" ht="28.5" customHeight="1" x14ac:dyDescent="0.15">
      <c r="B34" s="89">
        <f t="shared" si="0"/>
        <v>29</v>
      </c>
      <c r="C34" s="102" t="s">
        <v>253</v>
      </c>
      <c r="D34" s="97"/>
      <c r="E34" s="98"/>
      <c r="F34" s="99"/>
      <c r="G34" s="100"/>
      <c r="H34" s="99"/>
      <c r="I34" s="100"/>
      <c r="J34" s="99"/>
      <c r="K34" s="100"/>
      <c r="L34" s="99"/>
      <c r="M34" s="100"/>
      <c r="N34" s="99"/>
      <c r="O34" s="100"/>
      <c r="P34" s="99"/>
      <c r="Q34" s="100"/>
      <c r="R34" s="99"/>
      <c r="S34" s="100"/>
      <c r="T34" s="99"/>
      <c r="U34" s="100"/>
      <c r="V34" s="99"/>
      <c r="W34" s="100"/>
      <c r="X34" s="99"/>
      <c r="Y34" s="100"/>
      <c r="Z34" s="99"/>
      <c r="AA34" s="100"/>
      <c r="AB34" s="97"/>
      <c r="AC34" s="98"/>
      <c r="AD34" s="99"/>
      <c r="AE34" s="100"/>
      <c r="AF34" s="99"/>
      <c r="AG34" s="100"/>
      <c r="AH34" s="99"/>
      <c r="AI34" s="100"/>
      <c r="AJ34" s="99"/>
      <c r="AK34" s="100"/>
      <c r="AL34" s="99"/>
      <c r="AM34" s="100"/>
      <c r="AN34" s="99"/>
      <c r="AO34" s="100"/>
      <c r="AP34" s="99"/>
      <c r="AQ34" s="100"/>
      <c r="AR34" s="99"/>
      <c r="AS34" s="100"/>
      <c r="AT34" s="99"/>
      <c r="AU34" s="100"/>
      <c r="AV34" s="99"/>
      <c r="AW34" s="100"/>
      <c r="AX34" s="99"/>
      <c r="AY34" s="100"/>
      <c r="AZ34" s="97"/>
      <c r="BA34" s="98"/>
      <c r="BB34" s="99"/>
      <c r="BC34" s="100"/>
      <c r="BD34" s="99"/>
      <c r="BE34" s="100"/>
      <c r="BF34" s="99"/>
      <c r="BG34" s="100"/>
      <c r="BH34" s="99"/>
      <c r="BI34" s="100"/>
      <c r="BJ34" s="99"/>
      <c r="BK34" s="100"/>
      <c r="BL34" s="99"/>
      <c r="BM34" s="100"/>
      <c r="BN34" s="99"/>
      <c r="BO34" s="100"/>
      <c r="BP34" s="99"/>
      <c r="BQ34" s="100"/>
      <c r="BR34" s="99"/>
      <c r="BS34" s="100"/>
      <c r="BT34" s="99"/>
      <c r="BU34" s="100"/>
      <c r="BV34" s="101"/>
    </row>
    <row r="35" spans="2:74" ht="28.5" customHeight="1" x14ac:dyDescent="0.15">
      <c r="B35" s="89">
        <f t="shared" si="0"/>
        <v>30</v>
      </c>
      <c r="C35" s="96" t="s">
        <v>254</v>
      </c>
      <c r="D35" s="97"/>
      <c r="E35" s="98"/>
      <c r="F35" s="99"/>
      <c r="G35" s="100"/>
      <c r="H35" s="99"/>
      <c r="I35" s="100"/>
      <c r="J35" s="99"/>
      <c r="K35" s="100"/>
      <c r="L35" s="99"/>
      <c r="M35" s="100"/>
      <c r="N35" s="99"/>
      <c r="O35" s="100"/>
      <c r="P35" s="99"/>
      <c r="Q35" s="100"/>
      <c r="R35" s="99"/>
      <c r="S35" s="100"/>
      <c r="T35" s="99"/>
      <c r="U35" s="100"/>
      <c r="V35" s="99"/>
      <c r="W35" s="100"/>
      <c r="X35" s="99"/>
      <c r="Y35" s="100"/>
      <c r="Z35" s="99"/>
      <c r="AA35" s="100"/>
      <c r="AB35" s="97"/>
      <c r="AC35" s="98"/>
      <c r="AD35" s="99"/>
      <c r="AE35" s="100"/>
      <c r="AF35" s="99"/>
      <c r="AG35" s="100"/>
      <c r="AH35" s="99"/>
      <c r="AI35" s="100"/>
      <c r="AJ35" s="99"/>
      <c r="AK35" s="100"/>
      <c r="AL35" s="99"/>
      <c r="AM35" s="100"/>
      <c r="AN35" s="99"/>
      <c r="AO35" s="100"/>
      <c r="AP35" s="99"/>
      <c r="AQ35" s="100"/>
      <c r="AR35" s="99"/>
      <c r="AS35" s="100"/>
      <c r="AT35" s="99"/>
      <c r="AU35" s="100"/>
      <c r="AV35" s="99"/>
      <c r="AW35" s="100"/>
      <c r="AX35" s="99"/>
      <c r="AY35" s="100"/>
      <c r="AZ35" s="97"/>
      <c r="BA35" s="98"/>
      <c r="BB35" s="99"/>
      <c r="BC35" s="100"/>
      <c r="BD35" s="99"/>
      <c r="BE35" s="100"/>
      <c r="BF35" s="99"/>
      <c r="BG35" s="100"/>
      <c r="BH35" s="99"/>
      <c r="BI35" s="100"/>
      <c r="BJ35" s="99"/>
      <c r="BK35" s="100"/>
      <c r="BL35" s="99"/>
      <c r="BM35" s="100"/>
      <c r="BN35" s="99"/>
      <c r="BO35" s="100"/>
      <c r="BP35" s="99"/>
      <c r="BQ35" s="100"/>
      <c r="BR35" s="99"/>
      <c r="BS35" s="100"/>
      <c r="BT35" s="99"/>
      <c r="BU35" s="100"/>
      <c r="BV35" s="101"/>
    </row>
    <row r="36" spans="2:74" ht="28.5" customHeight="1" x14ac:dyDescent="0.15">
      <c r="B36" s="89">
        <f t="shared" si="0"/>
        <v>31</v>
      </c>
      <c r="C36" s="96" t="s">
        <v>255</v>
      </c>
      <c r="D36" s="97"/>
      <c r="E36" s="98"/>
      <c r="F36" s="99"/>
      <c r="G36" s="100"/>
      <c r="H36" s="99"/>
      <c r="I36" s="100"/>
      <c r="J36" s="99"/>
      <c r="K36" s="100"/>
      <c r="L36" s="99"/>
      <c r="M36" s="100"/>
      <c r="N36" s="99"/>
      <c r="O36" s="100"/>
      <c r="P36" s="99"/>
      <c r="Q36" s="100"/>
      <c r="R36" s="99"/>
      <c r="S36" s="100"/>
      <c r="T36" s="99"/>
      <c r="U36" s="100"/>
      <c r="V36" s="99"/>
      <c r="W36" s="100"/>
      <c r="X36" s="99"/>
      <c r="Y36" s="100"/>
      <c r="Z36" s="99"/>
      <c r="AA36" s="100"/>
      <c r="AB36" s="97"/>
      <c r="AC36" s="98"/>
      <c r="AD36" s="99"/>
      <c r="AE36" s="100"/>
      <c r="AF36" s="99"/>
      <c r="AG36" s="100"/>
      <c r="AH36" s="99"/>
      <c r="AI36" s="100"/>
      <c r="AJ36" s="99"/>
      <c r="AK36" s="100"/>
      <c r="AL36" s="99"/>
      <c r="AM36" s="100"/>
      <c r="AN36" s="99"/>
      <c r="AO36" s="100"/>
      <c r="AP36" s="99"/>
      <c r="AQ36" s="100"/>
      <c r="AR36" s="99"/>
      <c r="AS36" s="100"/>
      <c r="AT36" s="99"/>
      <c r="AU36" s="100"/>
      <c r="AV36" s="99"/>
      <c r="AW36" s="100"/>
      <c r="AX36" s="99"/>
      <c r="AY36" s="100"/>
      <c r="AZ36" s="97"/>
      <c r="BA36" s="98"/>
      <c r="BB36" s="99"/>
      <c r="BC36" s="100"/>
      <c r="BD36" s="99"/>
      <c r="BE36" s="100"/>
      <c r="BF36" s="99"/>
      <c r="BG36" s="100"/>
      <c r="BH36" s="99"/>
      <c r="BI36" s="100"/>
      <c r="BJ36" s="99"/>
      <c r="BK36" s="100"/>
      <c r="BL36" s="99"/>
      <c r="BM36" s="100"/>
      <c r="BN36" s="99"/>
      <c r="BO36" s="100"/>
      <c r="BP36" s="99"/>
      <c r="BQ36" s="100"/>
      <c r="BR36" s="99"/>
      <c r="BS36" s="100"/>
      <c r="BT36" s="99"/>
      <c r="BU36" s="100"/>
      <c r="BV36" s="101"/>
    </row>
    <row r="37" spans="2:74" ht="28.5" customHeight="1" x14ac:dyDescent="0.15">
      <c r="B37" s="89">
        <f t="shared" si="0"/>
        <v>32</v>
      </c>
      <c r="C37" s="96" t="s">
        <v>256</v>
      </c>
      <c r="D37" s="97"/>
      <c r="E37" s="98"/>
      <c r="F37" s="99"/>
      <c r="G37" s="100"/>
      <c r="H37" s="99"/>
      <c r="I37" s="100"/>
      <c r="J37" s="99"/>
      <c r="K37" s="100"/>
      <c r="L37" s="99"/>
      <c r="M37" s="100"/>
      <c r="N37" s="99"/>
      <c r="O37" s="100"/>
      <c r="P37" s="99"/>
      <c r="Q37" s="100"/>
      <c r="R37" s="99"/>
      <c r="S37" s="100"/>
      <c r="T37" s="99"/>
      <c r="U37" s="100"/>
      <c r="V37" s="99"/>
      <c r="W37" s="100"/>
      <c r="X37" s="99"/>
      <c r="Y37" s="100"/>
      <c r="Z37" s="99"/>
      <c r="AA37" s="100"/>
      <c r="AB37" s="97"/>
      <c r="AC37" s="98"/>
      <c r="AD37" s="99"/>
      <c r="AE37" s="100"/>
      <c r="AF37" s="99"/>
      <c r="AG37" s="100"/>
      <c r="AH37" s="99"/>
      <c r="AI37" s="100"/>
      <c r="AJ37" s="99"/>
      <c r="AK37" s="100"/>
      <c r="AL37" s="99"/>
      <c r="AM37" s="100"/>
      <c r="AN37" s="99"/>
      <c r="AO37" s="100"/>
      <c r="AP37" s="99"/>
      <c r="AQ37" s="100"/>
      <c r="AR37" s="99"/>
      <c r="AS37" s="100"/>
      <c r="AT37" s="99"/>
      <c r="AU37" s="100"/>
      <c r="AV37" s="99"/>
      <c r="AW37" s="100"/>
      <c r="AX37" s="99"/>
      <c r="AY37" s="100"/>
      <c r="AZ37" s="97"/>
      <c r="BA37" s="98"/>
      <c r="BB37" s="99"/>
      <c r="BC37" s="100"/>
      <c r="BD37" s="99"/>
      <c r="BE37" s="100"/>
      <c r="BF37" s="99"/>
      <c r="BG37" s="100"/>
      <c r="BH37" s="99"/>
      <c r="BI37" s="100"/>
      <c r="BJ37" s="99"/>
      <c r="BK37" s="100"/>
      <c r="BL37" s="99"/>
      <c r="BM37" s="100"/>
      <c r="BN37" s="99"/>
      <c r="BO37" s="100"/>
      <c r="BP37" s="99"/>
      <c r="BQ37" s="100"/>
      <c r="BR37" s="99"/>
      <c r="BS37" s="100"/>
      <c r="BT37" s="99"/>
      <c r="BU37" s="100"/>
      <c r="BV37" s="101"/>
    </row>
    <row r="38" spans="2:74" ht="28.5" customHeight="1" x14ac:dyDescent="0.15">
      <c r="B38" s="89">
        <f t="shared" si="0"/>
        <v>33</v>
      </c>
      <c r="C38" s="96" t="s">
        <v>257</v>
      </c>
      <c r="D38" s="97"/>
      <c r="E38" s="98"/>
      <c r="F38" s="99"/>
      <c r="G38" s="100"/>
      <c r="H38" s="99"/>
      <c r="I38" s="100"/>
      <c r="J38" s="99"/>
      <c r="K38" s="100"/>
      <c r="L38" s="99"/>
      <c r="M38" s="100"/>
      <c r="N38" s="99"/>
      <c r="O38" s="100"/>
      <c r="P38" s="99"/>
      <c r="Q38" s="100"/>
      <c r="R38" s="99"/>
      <c r="S38" s="100"/>
      <c r="T38" s="99"/>
      <c r="U38" s="100"/>
      <c r="V38" s="99"/>
      <c r="W38" s="100"/>
      <c r="X38" s="99"/>
      <c r="Y38" s="100"/>
      <c r="Z38" s="99"/>
      <c r="AA38" s="100"/>
      <c r="AB38" s="97"/>
      <c r="AC38" s="98"/>
      <c r="AD38" s="99"/>
      <c r="AE38" s="100"/>
      <c r="AF38" s="99"/>
      <c r="AG38" s="100"/>
      <c r="AH38" s="99"/>
      <c r="AI38" s="100"/>
      <c r="AJ38" s="99"/>
      <c r="AK38" s="100"/>
      <c r="AL38" s="99"/>
      <c r="AM38" s="100"/>
      <c r="AN38" s="99"/>
      <c r="AO38" s="100"/>
      <c r="AP38" s="99"/>
      <c r="AQ38" s="100"/>
      <c r="AR38" s="99"/>
      <c r="AS38" s="100"/>
      <c r="AT38" s="99"/>
      <c r="AU38" s="100"/>
      <c r="AV38" s="99"/>
      <c r="AW38" s="100"/>
      <c r="AX38" s="99"/>
      <c r="AY38" s="100"/>
      <c r="AZ38" s="97"/>
      <c r="BA38" s="98"/>
      <c r="BB38" s="99"/>
      <c r="BC38" s="100"/>
      <c r="BD38" s="99"/>
      <c r="BE38" s="100"/>
      <c r="BF38" s="99"/>
      <c r="BG38" s="100"/>
      <c r="BH38" s="99"/>
      <c r="BI38" s="100"/>
      <c r="BJ38" s="99"/>
      <c r="BK38" s="100"/>
      <c r="BL38" s="99"/>
      <c r="BM38" s="100"/>
      <c r="BN38" s="99"/>
      <c r="BO38" s="100"/>
      <c r="BP38" s="99"/>
      <c r="BQ38" s="100"/>
      <c r="BR38" s="99"/>
      <c r="BS38" s="100"/>
      <c r="BT38" s="99"/>
      <c r="BU38" s="100"/>
      <c r="BV38" s="101"/>
    </row>
    <row r="39" spans="2:74" ht="28.5" customHeight="1" x14ac:dyDescent="0.15">
      <c r="B39" s="89">
        <f t="shared" si="0"/>
        <v>34</v>
      </c>
      <c r="C39" s="96" t="s">
        <v>376</v>
      </c>
      <c r="D39" s="97"/>
      <c r="E39" s="98"/>
      <c r="F39" s="99"/>
      <c r="G39" s="100"/>
      <c r="H39" s="99"/>
      <c r="I39" s="100"/>
      <c r="J39" s="99"/>
      <c r="K39" s="100"/>
      <c r="L39" s="99"/>
      <c r="M39" s="100"/>
      <c r="N39" s="99"/>
      <c r="O39" s="100"/>
      <c r="P39" s="99"/>
      <c r="Q39" s="100"/>
      <c r="R39" s="99"/>
      <c r="S39" s="100"/>
      <c r="T39" s="99"/>
      <c r="U39" s="100"/>
      <c r="V39" s="99"/>
      <c r="W39" s="100"/>
      <c r="X39" s="99"/>
      <c r="Y39" s="100"/>
      <c r="Z39" s="99"/>
      <c r="AA39" s="100"/>
      <c r="AB39" s="97"/>
      <c r="AC39" s="98"/>
      <c r="AD39" s="99"/>
      <c r="AE39" s="100"/>
      <c r="AF39" s="99"/>
      <c r="AG39" s="100"/>
      <c r="AH39" s="99"/>
      <c r="AI39" s="100"/>
      <c r="AJ39" s="99"/>
      <c r="AK39" s="100"/>
      <c r="AL39" s="99"/>
      <c r="AM39" s="100"/>
      <c r="AN39" s="99"/>
      <c r="AO39" s="100"/>
      <c r="AP39" s="99"/>
      <c r="AQ39" s="100"/>
      <c r="AR39" s="99"/>
      <c r="AS39" s="100"/>
      <c r="AT39" s="99"/>
      <c r="AU39" s="100"/>
      <c r="AV39" s="99"/>
      <c r="AW39" s="100"/>
      <c r="AX39" s="99"/>
      <c r="AY39" s="100"/>
      <c r="AZ39" s="97"/>
      <c r="BA39" s="98"/>
      <c r="BB39" s="99"/>
      <c r="BC39" s="100"/>
      <c r="BD39" s="99"/>
      <c r="BE39" s="100"/>
      <c r="BF39" s="99"/>
      <c r="BG39" s="100"/>
      <c r="BH39" s="99"/>
      <c r="BI39" s="100"/>
      <c r="BJ39" s="99"/>
      <c r="BK39" s="100"/>
      <c r="BL39" s="99"/>
      <c r="BM39" s="100"/>
      <c r="BN39" s="99"/>
      <c r="BO39" s="100"/>
      <c r="BP39" s="99"/>
      <c r="BQ39" s="100"/>
      <c r="BR39" s="99"/>
      <c r="BS39" s="100"/>
      <c r="BT39" s="99"/>
      <c r="BU39" s="100"/>
      <c r="BV39" s="101"/>
    </row>
    <row r="40" spans="2:74" ht="28.5" customHeight="1" x14ac:dyDescent="0.15">
      <c r="B40" s="89">
        <f t="shared" si="0"/>
        <v>35</v>
      </c>
      <c r="C40" s="96" t="s">
        <v>259</v>
      </c>
      <c r="D40" s="97"/>
      <c r="E40" s="98"/>
      <c r="F40" s="99"/>
      <c r="G40" s="100"/>
      <c r="H40" s="99"/>
      <c r="I40" s="100"/>
      <c r="J40" s="99"/>
      <c r="K40" s="100"/>
      <c r="L40" s="99"/>
      <c r="M40" s="100"/>
      <c r="N40" s="99"/>
      <c r="O40" s="100"/>
      <c r="P40" s="99"/>
      <c r="Q40" s="100"/>
      <c r="R40" s="99"/>
      <c r="S40" s="100"/>
      <c r="T40" s="99"/>
      <c r="U40" s="100"/>
      <c r="V40" s="99"/>
      <c r="W40" s="100"/>
      <c r="X40" s="99"/>
      <c r="Y40" s="100"/>
      <c r="Z40" s="99"/>
      <c r="AA40" s="100"/>
      <c r="AB40" s="97"/>
      <c r="AC40" s="98"/>
      <c r="AD40" s="99"/>
      <c r="AE40" s="100"/>
      <c r="AF40" s="99"/>
      <c r="AG40" s="100"/>
      <c r="AH40" s="99"/>
      <c r="AI40" s="100"/>
      <c r="AJ40" s="99"/>
      <c r="AK40" s="100"/>
      <c r="AL40" s="99"/>
      <c r="AM40" s="100"/>
      <c r="AN40" s="99"/>
      <c r="AO40" s="100"/>
      <c r="AP40" s="99"/>
      <c r="AQ40" s="100"/>
      <c r="AR40" s="99"/>
      <c r="AS40" s="100"/>
      <c r="AT40" s="99"/>
      <c r="AU40" s="100"/>
      <c r="AV40" s="99"/>
      <c r="AW40" s="100"/>
      <c r="AX40" s="99"/>
      <c r="AY40" s="100"/>
      <c r="AZ40" s="97"/>
      <c r="BA40" s="98"/>
      <c r="BB40" s="99"/>
      <c r="BC40" s="100"/>
      <c r="BD40" s="99"/>
      <c r="BE40" s="100"/>
      <c r="BF40" s="99"/>
      <c r="BG40" s="100"/>
      <c r="BH40" s="99"/>
      <c r="BI40" s="100"/>
      <c r="BJ40" s="99"/>
      <c r="BK40" s="100"/>
      <c r="BL40" s="99"/>
      <c r="BM40" s="100"/>
      <c r="BN40" s="99"/>
      <c r="BO40" s="100"/>
      <c r="BP40" s="99"/>
      <c r="BQ40" s="100"/>
      <c r="BR40" s="99"/>
      <c r="BS40" s="100"/>
      <c r="BT40" s="99"/>
      <c r="BU40" s="100"/>
      <c r="BV40" s="101"/>
    </row>
    <row r="41" spans="2:74" ht="28.5" customHeight="1" x14ac:dyDescent="0.15">
      <c r="B41" s="89">
        <f t="shared" si="0"/>
        <v>36</v>
      </c>
      <c r="C41" s="96" t="s">
        <v>260</v>
      </c>
      <c r="D41" s="97"/>
      <c r="E41" s="98"/>
      <c r="F41" s="99"/>
      <c r="G41" s="100"/>
      <c r="H41" s="99"/>
      <c r="I41" s="100"/>
      <c r="J41" s="99"/>
      <c r="K41" s="100"/>
      <c r="L41" s="99"/>
      <c r="M41" s="100"/>
      <c r="N41" s="99"/>
      <c r="O41" s="100"/>
      <c r="P41" s="99"/>
      <c r="Q41" s="100"/>
      <c r="R41" s="99"/>
      <c r="S41" s="100"/>
      <c r="T41" s="99"/>
      <c r="U41" s="100"/>
      <c r="V41" s="99"/>
      <c r="W41" s="100"/>
      <c r="X41" s="99"/>
      <c r="Y41" s="100"/>
      <c r="Z41" s="99"/>
      <c r="AA41" s="100"/>
      <c r="AB41" s="97"/>
      <c r="AC41" s="98"/>
      <c r="AD41" s="99"/>
      <c r="AE41" s="100"/>
      <c r="AF41" s="99"/>
      <c r="AG41" s="100"/>
      <c r="AH41" s="99"/>
      <c r="AI41" s="100"/>
      <c r="AJ41" s="99"/>
      <c r="AK41" s="100"/>
      <c r="AL41" s="99"/>
      <c r="AM41" s="100"/>
      <c r="AN41" s="99"/>
      <c r="AO41" s="100"/>
      <c r="AP41" s="99"/>
      <c r="AQ41" s="100"/>
      <c r="AR41" s="99"/>
      <c r="AS41" s="100"/>
      <c r="AT41" s="99"/>
      <c r="AU41" s="100"/>
      <c r="AV41" s="99"/>
      <c r="AW41" s="100"/>
      <c r="AX41" s="99"/>
      <c r="AY41" s="100"/>
      <c r="AZ41" s="97"/>
      <c r="BA41" s="98"/>
      <c r="BB41" s="99"/>
      <c r="BC41" s="100"/>
      <c r="BD41" s="99"/>
      <c r="BE41" s="100"/>
      <c r="BF41" s="99"/>
      <c r="BG41" s="100"/>
      <c r="BH41" s="99"/>
      <c r="BI41" s="100"/>
      <c r="BJ41" s="99"/>
      <c r="BK41" s="100"/>
      <c r="BL41" s="99"/>
      <c r="BM41" s="100"/>
      <c r="BN41" s="99"/>
      <c r="BO41" s="100"/>
      <c r="BP41" s="99"/>
      <c r="BQ41" s="100"/>
      <c r="BR41" s="99"/>
      <c r="BS41" s="100"/>
      <c r="BT41" s="99"/>
      <c r="BU41" s="100"/>
      <c r="BV41" s="101"/>
    </row>
    <row r="42" spans="2:74" ht="28.5" customHeight="1" x14ac:dyDescent="0.15">
      <c r="B42" s="89">
        <f t="shared" si="0"/>
        <v>37</v>
      </c>
      <c r="C42" s="96" t="s">
        <v>261</v>
      </c>
      <c r="D42" s="97"/>
      <c r="E42" s="98"/>
      <c r="F42" s="99"/>
      <c r="G42" s="100"/>
      <c r="H42" s="99"/>
      <c r="I42" s="100"/>
      <c r="J42" s="99"/>
      <c r="K42" s="100"/>
      <c r="L42" s="99"/>
      <c r="M42" s="100"/>
      <c r="N42" s="99"/>
      <c r="O42" s="100"/>
      <c r="P42" s="99"/>
      <c r="Q42" s="100"/>
      <c r="R42" s="99"/>
      <c r="S42" s="100"/>
      <c r="T42" s="99"/>
      <c r="U42" s="100"/>
      <c r="V42" s="99"/>
      <c r="W42" s="100"/>
      <c r="X42" s="99"/>
      <c r="Y42" s="100"/>
      <c r="Z42" s="99"/>
      <c r="AA42" s="100"/>
      <c r="AB42" s="97"/>
      <c r="AC42" s="98"/>
      <c r="AD42" s="99"/>
      <c r="AE42" s="100"/>
      <c r="AF42" s="99"/>
      <c r="AG42" s="100"/>
      <c r="AH42" s="99"/>
      <c r="AI42" s="100"/>
      <c r="AJ42" s="99"/>
      <c r="AK42" s="100"/>
      <c r="AL42" s="99"/>
      <c r="AM42" s="100"/>
      <c r="AN42" s="99"/>
      <c r="AO42" s="100"/>
      <c r="AP42" s="99"/>
      <c r="AQ42" s="100"/>
      <c r="AR42" s="99"/>
      <c r="AS42" s="100"/>
      <c r="AT42" s="99"/>
      <c r="AU42" s="100"/>
      <c r="AV42" s="99"/>
      <c r="AW42" s="100"/>
      <c r="AX42" s="99"/>
      <c r="AY42" s="100"/>
      <c r="AZ42" s="97"/>
      <c r="BA42" s="98"/>
      <c r="BB42" s="99"/>
      <c r="BC42" s="100"/>
      <c r="BD42" s="99"/>
      <c r="BE42" s="100"/>
      <c r="BF42" s="99"/>
      <c r="BG42" s="100"/>
      <c r="BH42" s="99"/>
      <c r="BI42" s="100"/>
      <c r="BJ42" s="99"/>
      <c r="BK42" s="100"/>
      <c r="BL42" s="99"/>
      <c r="BM42" s="100"/>
      <c r="BN42" s="99"/>
      <c r="BO42" s="100"/>
      <c r="BP42" s="99"/>
      <c r="BQ42" s="100"/>
      <c r="BR42" s="99"/>
      <c r="BS42" s="100"/>
      <c r="BT42" s="99"/>
      <c r="BU42" s="100"/>
      <c r="BV42" s="101"/>
    </row>
    <row r="43" spans="2:74" ht="28.5" customHeight="1" x14ac:dyDescent="0.15">
      <c r="B43" s="89">
        <f t="shared" si="0"/>
        <v>38</v>
      </c>
      <c r="C43" s="96" t="s">
        <v>262</v>
      </c>
      <c r="D43" s="97"/>
      <c r="E43" s="98"/>
      <c r="F43" s="99"/>
      <c r="G43" s="100"/>
      <c r="H43" s="99"/>
      <c r="I43" s="100"/>
      <c r="J43" s="99"/>
      <c r="K43" s="100"/>
      <c r="L43" s="99"/>
      <c r="M43" s="100"/>
      <c r="N43" s="99"/>
      <c r="O43" s="100"/>
      <c r="P43" s="99"/>
      <c r="Q43" s="100"/>
      <c r="R43" s="99"/>
      <c r="S43" s="100"/>
      <c r="T43" s="99"/>
      <c r="U43" s="100"/>
      <c r="V43" s="99"/>
      <c r="W43" s="100"/>
      <c r="X43" s="99"/>
      <c r="Y43" s="100"/>
      <c r="Z43" s="99"/>
      <c r="AA43" s="100"/>
      <c r="AB43" s="97"/>
      <c r="AC43" s="98"/>
      <c r="AD43" s="99"/>
      <c r="AE43" s="100"/>
      <c r="AF43" s="99"/>
      <c r="AG43" s="100"/>
      <c r="AH43" s="99"/>
      <c r="AI43" s="100"/>
      <c r="AJ43" s="99"/>
      <c r="AK43" s="100"/>
      <c r="AL43" s="99"/>
      <c r="AM43" s="100"/>
      <c r="AN43" s="99"/>
      <c r="AO43" s="100"/>
      <c r="AP43" s="99"/>
      <c r="AQ43" s="100"/>
      <c r="AR43" s="99"/>
      <c r="AS43" s="100"/>
      <c r="AT43" s="99"/>
      <c r="AU43" s="100"/>
      <c r="AV43" s="99"/>
      <c r="AW43" s="100"/>
      <c r="AX43" s="99"/>
      <c r="AY43" s="100"/>
      <c r="AZ43" s="97"/>
      <c r="BA43" s="98"/>
      <c r="BB43" s="99"/>
      <c r="BC43" s="100"/>
      <c r="BD43" s="99"/>
      <c r="BE43" s="100"/>
      <c r="BF43" s="99"/>
      <c r="BG43" s="100"/>
      <c r="BH43" s="99"/>
      <c r="BI43" s="100"/>
      <c r="BJ43" s="99"/>
      <c r="BK43" s="100"/>
      <c r="BL43" s="99"/>
      <c r="BM43" s="100"/>
      <c r="BN43" s="99"/>
      <c r="BO43" s="100"/>
      <c r="BP43" s="99"/>
      <c r="BQ43" s="100"/>
      <c r="BR43" s="99"/>
      <c r="BS43" s="100"/>
      <c r="BT43" s="99"/>
      <c r="BU43" s="100"/>
      <c r="BV43" s="101"/>
    </row>
    <row r="44" spans="2:74" ht="28.5" customHeight="1" x14ac:dyDescent="0.15">
      <c r="B44" s="89">
        <f t="shared" si="0"/>
        <v>39</v>
      </c>
      <c r="C44" s="96" t="s">
        <v>263</v>
      </c>
      <c r="D44" s="97"/>
      <c r="E44" s="98"/>
      <c r="F44" s="99"/>
      <c r="G44" s="100"/>
      <c r="H44" s="99"/>
      <c r="I44" s="100"/>
      <c r="J44" s="99"/>
      <c r="K44" s="100"/>
      <c r="L44" s="99"/>
      <c r="M44" s="100"/>
      <c r="N44" s="99"/>
      <c r="O44" s="100"/>
      <c r="P44" s="99"/>
      <c r="Q44" s="100"/>
      <c r="R44" s="99"/>
      <c r="S44" s="100"/>
      <c r="T44" s="99"/>
      <c r="U44" s="100"/>
      <c r="V44" s="99"/>
      <c r="W44" s="100"/>
      <c r="X44" s="99"/>
      <c r="Y44" s="100"/>
      <c r="Z44" s="99"/>
      <c r="AA44" s="100"/>
      <c r="AB44" s="97"/>
      <c r="AC44" s="98"/>
      <c r="AD44" s="99"/>
      <c r="AE44" s="100"/>
      <c r="AF44" s="99"/>
      <c r="AG44" s="100"/>
      <c r="AH44" s="99"/>
      <c r="AI44" s="100"/>
      <c r="AJ44" s="99"/>
      <c r="AK44" s="100"/>
      <c r="AL44" s="99"/>
      <c r="AM44" s="100"/>
      <c r="AN44" s="99"/>
      <c r="AO44" s="100"/>
      <c r="AP44" s="99"/>
      <c r="AQ44" s="100"/>
      <c r="AR44" s="99"/>
      <c r="AS44" s="100"/>
      <c r="AT44" s="99"/>
      <c r="AU44" s="100"/>
      <c r="AV44" s="99"/>
      <c r="AW44" s="100"/>
      <c r="AX44" s="99"/>
      <c r="AY44" s="100"/>
      <c r="AZ44" s="97"/>
      <c r="BA44" s="98"/>
      <c r="BB44" s="99"/>
      <c r="BC44" s="100"/>
      <c r="BD44" s="99"/>
      <c r="BE44" s="100"/>
      <c r="BF44" s="99"/>
      <c r="BG44" s="100"/>
      <c r="BH44" s="99"/>
      <c r="BI44" s="100"/>
      <c r="BJ44" s="99"/>
      <c r="BK44" s="100"/>
      <c r="BL44" s="99"/>
      <c r="BM44" s="100"/>
      <c r="BN44" s="99"/>
      <c r="BO44" s="100"/>
      <c r="BP44" s="99"/>
      <c r="BQ44" s="100"/>
      <c r="BR44" s="99"/>
      <c r="BS44" s="100"/>
      <c r="BT44" s="99"/>
      <c r="BU44" s="100"/>
      <c r="BV44" s="101"/>
    </row>
    <row r="45" spans="2:74" ht="28.5" customHeight="1" x14ac:dyDescent="0.15">
      <c r="B45" s="89">
        <f t="shared" si="0"/>
        <v>40</v>
      </c>
      <c r="C45" s="102" t="s">
        <v>264</v>
      </c>
      <c r="D45" s="97"/>
      <c r="E45" s="98"/>
      <c r="F45" s="99"/>
      <c r="G45" s="100"/>
      <c r="H45" s="99"/>
      <c r="I45" s="100"/>
      <c r="J45" s="99"/>
      <c r="K45" s="100"/>
      <c r="L45" s="99"/>
      <c r="M45" s="100"/>
      <c r="N45" s="99"/>
      <c r="O45" s="100"/>
      <c r="P45" s="99"/>
      <c r="Q45" s="100"/>
      <c r="R45" s="99"/>
      <c r="S45" s="100"/>
      <c r="T45" s="99"/>
      <c r="U45" s="100"/>
      <c r="V45" s="99"/>
      <c r="W45" s="100"/>
      <c r="X45" s="99"/>
      <c r="Y45" s="100"/>
      <c r="Z45" s="99"/>
      <c r="AA45" s="100"/>
      <c r="AB45" s="97"/>
      <c r="AC45" s="98"/>
      <c r="AD45" s="99"/>
      <c r="AE45" s="100"/>
      <c r="AF45" s="99"/>
      <c r="AG45" s="100"/>
      <c r="AH45" s="99"/>
      <c r="AI45" s="100"/>
      <c r="AJ45" s="99"/>
      <c r="AK45" s="100"/>
      <c r="AL45" s="99"/>
      <c r="AM45" s="100"/>
      <c r="AN45" s="99"/>
      <c r="AO45" s="100"/>
      <c r="AP45" s="99"/>
      <c r="AQ45" s="100"/>
      <c r="AR45" s="99"/>
      <c r="AS45" s="100"/>
      <c r="AT45" s="99"/>
      <c r="AU45" s="100"/>
      <c r="AV45" s="99"/>
      <c r="AW45" s="100"/>
      <c r="AX45" s="99"/>
      <c r="AY45" s="100"/>
      <c r="AZ45" s="97"/>
      <c r="BA45" s="98"/>
      <c r="BB45" s="99"/>
      <c r="BC45" s="100"/>
      <c r="BD45" s="99"/>
      <c r="BE45" s="100"/>
      <c r="BF45" s="99"/>
      <c r="BG45" s="100"/>
      <c r="BH45" s="99"/>
      <c r="BI45" s="100"/>
      <c r="BJ45" s="99"/>
      <c r="BK45" s="100"/>
      <c r="BL45" s="99"/>
      <c r="BM45" s="100"/>
      <c r="BN45" s="99"/>
      <c r="BO45" s="100"/>
      <c r="BP45" s="99"/>
      <c r="BQ45" s="100"/>
      <c r="BR45" s="99"/>
      <c r="BS45" s="100"/>
      <c r="BT45" s="99"/>
      <c r="BU45" s="100"/>
      <c r="BV45" s="101"/>
    </row>
    <row r="46" spans="2:74" ht="28.5" customHeight="1" x14ac:dyDescent="0.15">
      <c r="B46" s="89">
        <f t="shared" si="0"/>
        <v>41</v>
      </c>
      <c r="C46" s="96" t="s">
        <v>265</v>
      </c>
      <c r="D46" s="97"/>
      <c r="E46" s="98"/>
      <c r="F46" s="99"/>
      <c r="G46" s="100"/>
      <c r="H46" s="99"/>
      <c r="I46" s="100"/>
      <c r="J46" s="99"/>
      <c r="K46" s="100"/>
      <c r="L46" s="99"/>
      <c r="M46" s="100"/>
      <c r="N46" s="99"/>
      <c r="O46" s="100"/>
      <c r="P46" s="99"/>
      <c r="Q46" s="100"/>
      <c r="R46" s="99"/>
      <c r="S46" s="100"/>
      <c r="T46" s="99"/>
      <c r="U46" s="100"/>
      <c r="V46" s="99"/>
      <c r="W46" s="100"/>
      <c r="X46" s="99"/>
      <c r="Y46" s="100"/>
      <c r="Z46" s="99"/>
      <c r="AA46" s="100"/>
      <c r="AB46" s="97"/>
      <c r="AC46" s="98"/>
      <c r="AD46" s="99"/>
      <c r="AE46" s="100"/>
      <c r="AF46" s="99"/>
      <c r="AG46" s="100"/>
      <c r="AH46" s="99"/>
      <c r="AI46" s="100"/>
      <c r="AJ46" s="99"/>
      <c r="AK46" s="100"/>
      <c r="AL46" s="99"/>
      <c r="AM46" s="100"/>
      <c r="AN46" s="99"/>
      <c r="AO46" s="100"/>
      <c r="AP46" s="99"/>
      <c r="AQ46" s="100"/>
      <c r="AR46" s="99"/>
      <c r="AS46" s="100"/>
      <c r="AT46" s="99"/>
      <c r="AU46" s="100"/>
      <c r="AV46" s="99"/>
      <c r="AW46" s="100"/>
      <c r="AX46" s="99"/>
      <c r="AY46" s="100"/>
      <c r="AZ46" s="97"/>
      <c r="BA46" s="98"/>
      <c r="BB46" s="99"/>
      <c r="BC46" s="100"/>
      <c r="BD46" s="99"/>
      <c r="BE46" s="100"/>
      <c r="BF46" s="99"/>
      <c r="BG46" s="100"/>
      <c r="BH46" s="99"/>
      <c r="BI46" s="100"/>
      <c r="BJ46" s="99"/>
      <c r="BK46" s="100"/>
      <c r="BL46" s="99"/>
      <c r="BM46" s="100"/>
      <c r="BN46" s="99"/>
      <c r="BO46" s="100"/>
      <c r="BP46" s="99"/>
      <c r="BQ46" s="100"/>
      <c r="BR46" s="99"/>
      <c r="BS46" s="100"/>
      <c r="BT46" s="99"/>
      <c r="BU46" s="100"/>
      <c r="BV46" s="101"/>
    </row>
    <row r="47" spans="2:74" ht="28.5" customHeight="1" x14ac:dyDescent="0.15">
      <c r="B47" s="89">
        <f t="shared" si="0"/>
        <v>42</v>
      </c>
      <c r="C47" s="96" t="s">
        <v>266</v>
      </c>
      <c r="D47" s="97"/>
      <c r="E47" s="98"/>
      <c r="F47" s="99"/>
      <c r="G47" s="100"/>
      <c r="H47" s="99"/>
      <c r="I47" s="100"/>
      <c r="J47" s="99"/>
      <c r="K47" s="100"/>
      <c r="L47" s="99"/>
      <c r="M47" s="100"/>
      <c r="N47" s="99"/>
      <c r="O47" s="100"/>
      <c r="P47" s="99"/>
      <c r="Q47" s="100"/>
      <c r="R47" s="99"/>
      <c r="S47" s="100"/>
      <c r="T47" s="99"/>
      <c r="U47" s="100"/>
      <c r="V47" s="99"/>
      <c r="W47" s="100"/>
      <c r="X47" s="99"/>
      <c r="Y47" s="100"/>
      <c r="Z47" s="99"/>
      <c r="AA47" s="100"/>
      <c r="AB47" s="97"/>
      <c r="AC47" s="98"/>
      <c r="AD47" s="99"/>
      <c r="AE47" s="100"/>
      <c r="AF47" s="99"/>
      <c r="AG47" s="100"/>
      <c r="AH47" s="99"/>
      <c r="AI47" s="100"/>
      <c r="AJ47" s="99"/>
      <c r="AK47" s="100"/>
      <c r="AL47" s="99"/>
      <c r="AM47" s="100"/>
      <c r="AN47" s="99"/>
      <c r="AO47" s="100"/>
      <c r="AP47" s="99"/>
      <c r="AQ47" s="100"/>
      <c r="AR47" s="99"/>
      <c r="AS47" s="100"/>
      <c r="AT47" s="99"/>
      <c r="AU47" s="100"/>
      <c r="AV47" s="99"/>
      <c r="AW47" s="100"/>
      <c r="AX47" s="99"/>
      <c r="AY47" s="100"/>
      <c r="AZ47" s="97"/>
      <c r="BA47" s="98"/>
      <c r="BB47" s="99"/>
      <c r="BC47" s="100"/>
      <c r="BD47" s="99"/>
      <c r="BE47" s="100"/>
      <c r="BF47" s="99"/>
      <c r="BG47" s="100"/>
      <c r="BH47" s="99"/>
      <c r="BI47" s="100"/>
      <c r="BJ47" s="99"/>
      <c r="BK47" s="100"/>
      <c r="BL47" s="99"/>
      <c r="BM47" s="100"/>
      <c r="BN47" s="99"/>
      <c r="BO47" s="100"/>
      <c r="BP47" s="99"/>
      <c r="BQ47" s="100"/>
      <c r="BR47" s="99"/>
      <c r="BS47" s="100"/>
      <c r="BT47" s="99"/>
      <c r="BU47" s="100"/>
      <c r="BV47" s="101"/>
    </row>
    <row r="48" spans="2:74" ht="28.5" customHeight="1" x14ac:dyDescent="0.15">
      <c r="B48" s="89">
        <f t="shared" si="0"/>
        <v>43</v>
      </c>
      <c r="C48" s="96" t="s">
        <v>267</v>
      </c>
      <c r="D48" s="97"/>
      <c r="E48" s="98"/>
      <c r="F48" s="99"/>
      <c r="G48" s="100"/>
      <c r="H48" s="99"/>
      <c r="I48" s="100"/>
      <c r="J48" s="99"/>
      <c r="K48" s="100"/>
      <c r="L48" s="99"/>
      <c r="M48" s="100"/>
      <c r="N48" s="99"/>
      <c r="O48" s="100"/>
      <c r="P48" s="99"/>
      <c r="Q48" s="100"/>
      <c r="R48" s="99"/>
      <c r="S48" s="100"/>
      <c r="T48" s="99"/>
      <c r="U48" s="100"/>
      <c r="V48" s="99"/>
      <c r="W48" s="100"/>
      <c r="X48" s="99"/>
      <c r="Y48" s="100"/>
      <c r="Z48" s="99"/>
      <c r="AA48" s="100"/>
      <c r="AB48" s="97"/>
      <c r="AC48" s="98"/>
      <c r="AD48" s="99"/>
      <c r="AE48" s="100"/>
      <c r="AF48" s="99"/>
      <c r="AG48" s="100"/>
      <c r="AH48" s="99"/>
      <c r="AI48" s="100"/>
      <c r="AJ48" s="99"/>
      <c r="AK48" s="100"/>
      <c r="AL48" s="99"/>
      <c r="AM48" s="100"/>
      <c r="AN48" s="99"/>
      <c r="AO48" s="100"/>
      <c r="AP48" s="99"/>
      <c r="AQ48" s="100"/>
      <c r="AR48" s="99"/>
      <c r="AS48" s="100"/>
      <c r="AT48" s="99"/>
      <c r="AU48" s="100"/>
      <c r="AV48" s="99"/>
      <c r="AW48" s="100"/>
      <c r="AX48" s="99"/>
      <c r="AY48" s="100"/>
      <c r="AZ48" s="97"/>
      <c r="BA48" s="98"/>
      <c r="BB48" s="99"/>
      <c r="BC48" s="100"/>
      <c r="BD48" s="99"/>
      <c r="BE48" s="100"/>
      <c r="BF48" s="99"/>
      <c r="BG48" s="100"/>
      <c r="BH48" s="99"/>
      <c r="BI48" s="100"/>
      <c r="BJ48" s="99"/>
      <c r="BK48" s="100"/>
      <c r="BL48" s="99"/>
      <c r="BM48" s="100"/>
      <c r="BN48" s="99"/>
      <c r="BO48" s="100"/>
      <c r="BP48" s="99"/>
      <c r="BQ48" s="100"/>
      <c r="BR48" s="99"/>
      <c r="BS48" s="100"/>
      <c r="BT48" s="99"/>
      <c r="BU48" s="100"/>
      <c r="BV48" s="101"/>
    </row>
    <row r="49" spans="2:74" ht="28.5" customHeight="1" x14ac:dyDescent="0.15">
      <c r="B49" s="89">
        <f t="shared" si="0"/>
        <v>44</v>
      </c>
      <c r="C49" s="96" t="s">
        <v>268</v>
      </c>
      <c r="D49" s="97"/>
      <c r="E49" s="98"/>
      <c r="F49" s="99"/>
      <c r="G49" s="100"/>
      <c r="H49" s="99"/>
      <c r="I49" s="100"/>
      <c r="J49" s="99"/>
      <c r="K49" s="100"/>
      <c r="L49" s="99"/>
      <c r="M49" s="100"/>
      <c r="N49" s="99"/>
      <c r="O49" s="100"/>
      <c r="P49" s="99"/>
      <c r="Q49" s="100"/>
      <c r="R49" s="99"/>
      <c r="S49" s="100"/>
      <c r="T49" s="99"/>
      <c r="U49" s="100"/>
      <c r="V49" s="99"/>
      <c r="W49" s="100"/>
      <c r="X49" s="99"/>
      <c r="Y49" s="100"/>
      <c r="Z49" s="99"/>
      <c r="AA49" s="100"/>
      <c r="AB49" s="97"/>
      <c r="AC49" s="98"/>
      <c r="AD49" s="99"/>
      <c r="AE49" s="100"/>
      <c r="AF49" s="99"/>
      <c r="AG49" s="100"/>
      <c r="AH49" s="99"/>
      <c r="AI49" s="100"/>
      <c r="AJ49" s="99"/>
      <c r="AK49" s="100"/>
      <c r="AL49" s="99"/>
      <c r="AM49" s="100"/>
      <c r="AN49" s="99"/>
      <c r="AO49" s="100"/>
      <c r="AP49" s="99"/>
      <c r="AQ49" s="100"/>
      <c r="AR49" s="99"/>
      <c r="AS49" s="100"/>
      <c r="AT49" s="99"/>
      <c r="AU49" s="100"/>
      <c r="AV49" s="99"/>
      <c r="AW49" s="100"/>
      <c r="AX49" s="99"/>
      <c r="AY49" s="100"/>
      <c r="AZ49" s="97"/>
      <c r="BA49" s="98"/>
      <c r="BB49" s="99"/>
      <c r="BC49" s="100"/>
      <c r="BD49" s="99"/>
      <c r="BE49" s="100"/>
      <c r="BF49" s="99"/>
      <c r="BG49" s="100"/>
      <c r="BH49" s="99"/>
      <c r="BI49" s="100"/>
      <c r="BJ49" s="99"/>
      <c r="BK49" s="100"/>
      <c r="BL49" s="99"/>
      <c r="BM49" s="100"/>
      <c r="BN49" s="99"/>
      <c r="BO49" s="100"/>
      <c r="BP49" s="99"/>
      <c r="BQ49" s="100"/>
      <c r="BR49" s="99"/>
      <c r="BS49" s="100"/>
      <c r="BT49" s="99"/>
      <c r="BU49" s="100"/>
      <c r="BV49" s="101"/>
    </row>
    <row r="50" spans="2:74" ht="28.5" customHeight="1" x14ac:dyDescent="0.15">
      <c r="B50" s="89">
        <f t="shared" si="0"/>
        <v>45</v>
      </c>
      <c r="C50" s="96" t="s">
        <v>269</v>
      </c>
      <c r="D50" s="97"/>
      <c r="E50" s="98"/>
      <c r="F50" s="99"/>
      <c r="G50" s="100"/>
      <c r="H50" s="99"/>
      <c r="I50" s="100"/>
      <c r="J50" s="99"/>
      <c r="K50" s="100"/>
      <c r="L50" s="99"/>
      <c r="M50" s="100"/>
      <c r="N50" s="99"/>
      <c r="O50" s="100"/>
      <c r="P50" s="99"/>
      <c r="Q50" s="100"/>
      <c r="R50" s="99"/>
      <c r="S50" s="100"/>
      <c r="T50" s="99"/>
      <c r="U50" s="100"/>
      <c r="V50" s="99"/>
      <c r="W50" s="100"/>
      <c r="X50" s="99"/>
      <c r="Y50" s="100"/>
      <c r="Z50" s="99"/>
      <c r="AA50" s="100"/>
      <c r="AB50" s="97"/>
      <c r="AC50" s="98"/>
      <c r="AD50" s="99"/>
      <c r="AE50" s="100"/>
      <c r="AF50" s="99"/>
      <c r="AG50" s="100"/>
      <c r="AH50" s="99"/>
      <c r="AI50" s="100"/>
      <c r="AJ50" s="99"/>
      <c r="AK50" s="100"/>
      <c r="AL50" s="99"/>
      <c r="AM50" s="100"/>
      <c r="AN50" s="99"/>
      <c r="AO50" s="100"/>
      <c r="AP50" s="99"/>
      <c r="AQ50" s="100"/>
      <c r="AR50" s="99"/>
      <c r="AS50" s="100"/>
      <c r="AT50" s="99"/>
      <c r="AU50" s="100"/>
      <c r="AV50" s="99"/>
      <c r="AW50" s="100"/>
      <c r="AX50" s="99"/>
      <c r="AY50" s="100"/>
      <c r="AZ50" s="97"/>
      <c r="BA50" s="98"/>
      <c r="BB50" s="99"/>
      <c r="BC50" s="100"/>
      <c r="BD50" s="99"/>
      <c r="BE50" s="100"/>
      <c r="BF50" s="99"/>
      <c r="BG50" s="100"/>
      <c r="BH50" s="99"/>
      <c r="BI50" s="100"/>
      <c r="BJ50" s="99"/>
      <c r="BK50" s="100"/>
      <c r="BL50" s="99"/>
      <c r="BM50" s="100"/>
      <c r="BN50" s="99"/>
      <c r="BO50" s="100"/>
      <c r="BP50" s="99"/>
      <c r="BQ50" s="100"/>
      <c r="BR50" s="99"/>
      <c r="BS50" s="100"/>
      <c r="BT50" s="99"/>
      <c r="BU50" s="100"/>
      <c r="BV50" s="101"/>
    </row>
    <row r="51" spans="2:74" ht="28.5" customHeight="1" x14ac:dyDescent="0.15">
      <c r="B51" s="89">
        <f t="shared" si="0"/>
        <v>46</v>
      </c>
      <c r="C51" s="96" t="s">
        <v>270</v>
      </c>
      <c r="D51" s="97"/>
      <c r="E51" s="98"/>
      <c r="F51" s="99"/>
      <c r="G51" s="100"/>
      <c r="H51" s="99"/>
      <c r="I51" s="100"/>
      <c r="J51" s="99"/>
      <c r="K51" s="100"/>
      <c r="L51" s="99"/>
      <c r="M51" s="100"/>
      <c r="N51" s="99"/>
      <c r="O51" s="100"/>
      <c r="P51" s="99"/>
      <c r="Q51" s="100"/>
      <c r="R51" s="99"/>
      <c r="S51" s="100"/>
      <c r="T51" s="99"/>
      <c r="U51" s="100"/>
      <c r="V51" s="99"/>
      <c r="W51" s="100"/>
      <c r="X51" s="99"/>
      <c r="Y51" s="100"/>
      <c r="Z51" s="99"/>
      <c r="AA51" s="100"/>
      <c r="AB51" s="97"/>
      <c r="AC51" s="98"/>
      <c r="AD51" s="99"/>
      <c r="AE51" s="100"/>
      <c r="AF51" s="99"/>
      <c r="AG51" s="100"/>
      <c r="AH51" s="99"/>
      <c r="AI51" s="100"/>
      <c r="AJ51" s="99"/>
      <c r="AK51" s="100"/>
      <c r="AL51" s="99"/>
      <c r="AM51" s="100"/>
      <c r="AN51" s="99"/>
      <c r="AO51" s="100"/>
      <c r="AP51" s="99"/>
      <c r="AQ51" s="100"/>
      <c r="AR51" s="99"/>
      <c r="AS51" s="100"/>
      <c r="AT51" s="99"/>
      <c r="AU51" s="100"/>
      <c r="AV51" s="99"/>
      <c r="AW51" s="100"/>
      <c r="AX51" s="99"/>
      <c r="AY51" s="100"/>
      <c r="AZ51" s="97"/>
      <c r="BA51" s="98"/>
      <c r="BB51" s="99"/>
      <c r="BC51" s="100"/>
      <c r="BD51" s="99"/>
      <c r="BE51" s="100"/>
      <c r="BF51" s="99"/>
      <c r="BG51" s="100"/>
      <c r="BH51" s="99"/>
      <c r="BI51" s="100"/>
      <c r="BJ51" s="99"/>
      <c r="BK51" s="100"/>
      <c r="BL51" s="99"/>
      <c r="BM51" s="100"/>
      <c r="BN51" s="99"/>
      <c r="BO51" s="100"/>
      <c r="BP51" s="99"/>
      <c r="BQ51" s="100"/>
      <c r="BR51" s="99"/>
      <c r="BS51" s="100"/>
      <c r="BT51" s="99"/>
      <c r="BU51" s="100"/>
      <c r="BV51" s="101"/>
    </row>
    <row r="52" spans="2:74" ht="28.5" customHeight="1" x14ac:dyDescent="0.15">
      <c r="B52" s="89">
        <f t="shared" si="0"/>
        <v>47</v>
      </c>
      <c r="C52" s="96" t="s">
        <v>271</v>
      </c>
      <c r="D52" s="97"/>
      <c r="E52" s="98"/>
      <c r="F52" s="99"/>
      <c r="G52" s="100"/>
      <c r="H52" s="99"/>
      <c r="I52" s="100"/>
      <c r="J52" s="99"/>
      <c r="K52" s="100"/>
      <c r="L52" s="99"/>
      <c r="M52" s="100"/>
      <c r="N52" s="99"/>
      <c r="O52" s="100"/>
      <c r="P52" s="99"/>
      <c r="Q52" s="100"/>
      <c r="R52" s="99"/>
      <c r="S52" s="100"/>
      <c r="T52" s="99"/>
      <c r="U52" s="100"/>
      <c r="V52" s="99"/>
      <c r="W52" s="100"/>
      <c r="X52" s="99"/>
      <c r="Y52" s="100"/>
      <c r="Z52" s="99"/>
      <c r="AA52" s="100"/>
      <c r="AB52" s="97"/>
      <c r="AC52" s="98"/>
      <c r="AD52" s="99"/>
      <c r="AE52" s="100"/>
      <c r="AF52" s="99"/>
      <c r="AG52" s="100"/>
      <c r="AH52" s="99"/>
      <c r="AI52" s="100"/>
      <c r="AJ52" s="99"/>
      <c r="AK52" s="100"/>
      <c r="AL52" s="99"/>
      <c r="AM52" s="100"/>
      <c r="AN52" s="99"/>
      <c r="AO52" s="100"/>
      <c r="AP52" s="99"/>
      <c r="AQ52" s="100"/>
      <c r="AR52" s="99"/>
      <c r="AS52" s="100"/>
      <c r="AT52" s="99"/>
      <c r="AU52" s="100"/>
      <c r="AV52" s="99"/>
      <c r="AW52" s="100"/>
      <c r="AX52" s="99"/>
      <c r="AY52" s="100"/>
      <c r="AZ52" s="97"/>
      <c r="BA52" s="98"/>
      <c r="BB52" s="99"/>
      <c r="BC52" s="100"/>
      <c r="BD52" s="99"/>
      <c r="BE52" s="100"/>
      <c r="BF52" s="99"/>
      <c r="BG52" s="100"/>
      <c r="BH52" s="99"/>
      <c r="BI52" s="100"/>
      <c r="BJ52" s="99"/>
      <c r="BK52" s="100"/>
      <c r="BL52" s="99"/>
      <c r="BM52" s="100"/>
      <c r="BN52" s="99"/>
      <c r="BO52" s="100"/>
      <c r="BP52" s="99"/>
      <c r="BQ52" s="100"/>
      <c r="BR52" s="99"/>
      <c r="BS52" s="100"/>
      <c r="BT52" s="99"/>
      <c r="BU52" s="100"/>
      <c r="BV52" s="101"/>
    </row>
    <row r="53" spans="2:74" ht="28.5" customHeight="1" x14ac:dyDescent="0.15">
      <c r="B53" s="89">
        <f t="shared" si="0"/>
        <v>48</v>
      </c>
      <c r="C53" s="96" t="s">
        <v>272</v>
      </c>
      <c r="D53" s="97"/>
      <c r="E53" s="98"/>
      <c r="F53" s="99"/>
      <c r="G53" s="100"/>
      <c r="H53" s="99"/>
      <c r="I53" s="100"/>
      <c r="J53" s="99"/>
      <c r="K53" s="100"/>
      <c r="L53" s="99"/>
      <c r="M53" s="100"/>
      <c r="N53" s="99"/>
      <c r="O53" s="100"/>
      <c r="P53" s="99"/>
      <c r="Q53" s="100"/>
      <c r="R53" s="99"/>
      <c r="S53" s="100"/>
      <c r="T53" s="99"/>
      <c r="U53" s="100"/>
      <c r="V53" s="99"/>
      <c r="W53" s="100"/>
      <c r="X53" s="99"/>
      <c r="Y53" s="100"/>
      <c r="Z53" s="99"/>
      <c r="AA53" s="100"/>
      <c r="AB53" s="97"/>
      <c r="AC53" s="98"/>
      <c r="AD53" s="99"/>
      <c r="AE53" s="100"/>
      <c r="AF53" s="99"/>
      <c r="AG53" s="100"/>
      <c r="AH53" s="99"/>
      <c r="AI53" s="100"/>
      <c r="AJ53" s="99"/>
      <c r="AK53" s="100"/>
      <c r="AL53" s="99"/>
      <c r="AM53" s="100"/>
      <c r="AN53" s="99"/>
      <c r="AO53" s="100"/>
      <c r="AP53" s="99"/>
      <c r="AQ53" s="100"/>
      <c r="AR53" s="99"/>
      <c r="AS53" s="100"/>
      <c r="AT53" s="99"/>
      <c r="AU53" s="100"/>
      <c r="AV53" s="99"/>
      <c r="AW53" s="100"/>
      <c r="AX53" s="99"/>
      <c r="AY53" s="100"/>
      <c r="AZ53" s="97"/>
      <c r="BA53" s="98"/>
      <c r="BB53" s="99"/>
      <c r="BC53" s="100"/>
      <c r="BD53" s="99"/>
      <c r="BE53" s="100"/>
      <c r="BF53" s="99"/>
      <c r="BG53" s="100"/>
      <c r="BH53" s="99"/>
      <c r="BI53" s="100"/>
      <c r="BJ53" s="99"/>
      <c r="BK53" s="100"/>
      <c r="BL53" s="99"/>
      <c r="BM53" s="100"/>
      <c r="BN53" s="99"/>
      <c r="BO53" s="100"/>
      <c r="BP53" s="99"/>
      <c r="BQ53" s="100"/>
      <c r="BR53" s="99"/>
      <c r="BS53" s="100"/>
      <c r="BT53" s="99"/>
      <c r="BU53" s="100"/>
      <c r="BV53" s="101"/>
    </row>
    <row r="54" spans="2:74" ht="28.5" customHeight="1" x14ac:dyDescent="0.15">
      <c r="B54" s="89">
        <f t="shared" si="0"/>
        <v>49</v>
      </c>
      <c r="C54" s="96" t="s">
        <v>273</v>
      </c>
      <c r="D54" s="97"/>
      <c r="E54" s="98"/>
      <c r="F54" s="99"/>
      <c r="G54" s="100"/>
      <c r="H54" s="99"/>
      <c r="I54" s="100"/>
      <c r="J54" s="99"/>
      <c r="K54" s="100"/>
      <c r="L54" s="99"/>
      <c r="M54" s="100"/>
      <c r="N54" s="99"/>
      <c r="O54" s="100"/>
      <c r="P54" s="99"/>
      <c r="Q54" s="100"/>
      <c r="R54" s="99"/>
      <c r="S54" s="100"/>
      <c r="T54" s="99"/>
      <c r="U54" s="100"/>
      <c r="V54" s="99"/>
      <c r="W54" s="100"/>
      <c r="X54" s="99"/>
      <c r="Y54" s="100"/>
      <c r="Z54" s="99"/>
      <c r="AA54" s="100"/>
      <c r="AB54" s="97"/>
      <c r="AC54" s="98"/>
      <c r="AD54" s="99"/>
      <c r="AE54" s="100"/>
      <c r="AF54" s="99"/>
      <c r="AG54" s="100"/>
      <c r="AH54" s="99"/>
      <c r="AI54" s="100"/>
      <c r="AJ54" s="99"/>
      <c r="AK54" s="100"/>
      <c r="AL54" s="99"/>
      <c r="AM54" s="100"/>
      <c r="AN54" s="99"/>
      <c r="AO54" s="100"/>
      <c r="AP54" s="99"/>
      <c r="AQ54" s="100"/>
      <c r="AR54" s="99"/>
      <c r="AS54" s="100"/>
      <c r="AT54" s="99"/>
      <c r="AU54" s="100"/>
      <c r="AV54" s="99"/>
      <c r="AW54" s="100"/>
      <c r="AX54" s="99"/>
      <c r="AY54" s="100"/>
      <c r="AZ54" s="97"/>
      <c r="BA54" s="98"/>
      <c r="BB54" s="99"/>
      <c r="BC54" s="100"/>
      <c r="BD54" s="99"/>
      <c r="BE54" s="100"/>
      <c r="BF54" s="99"/>
      <c r="BG54" s="100"/>
      <c r="BH54" s="99"/>
      <c r="BI54" s="100"/>
      <c r="BJ54" s="99"/>
      <c r="BK54" s="100"/>
      <c r="BL54" s="99"/>
      <c r="BM54" s="100"/>
      <c r="BN54" s="99"/>
      <c r="BO54" s="100"/>
      <c r="BP54" s="99"/>
      <c r="BQ54" s="100"/>
      <c r="BR54" s="99"/>
      <c r="BS54" s="100"/>
      <c r="BT54" s="99"/>
      <c r="BU54" s="100"/>
      <c r="BV54" s="101"/>
    </row>
    <row r="55" spans="2:74" ht="28.5" customHeight="1" x14ac:dyDescent="0.15">
      <c r="B55" s="89">
        <f t="shared" si="0"/>
        <v>50</v>
      </c>
      <c r="C55" s="96" t="s">
        <v>274</v>
      </c>
      <c r="D55" s="97"/>
      <c r="E55" s="98"/>
      <c r="F55" s="99"/>
      <c r="G55" s="100"/>
      <c r="H55" s="99"/>
      <c r="I55" s="100"/>
      <c r="J55" s="99"/>
      <c r="K55" s="100"/>
      <c r="L55" s="99"/>
      <c r="M55" s="100"/>
      <c r="N55" s="99"/>
      <c r="O55" s="100"/>
      <c r="P55" s="99"/>
      <c r="Q55" s="100"/>
      <c r="R55" s="99"/>
      <c r="S55" s="100"/>
      <c r="T55" s="99"/>
      <c r="U55" s="100"/>
      <c r="V55" s="99"/>
      <c r="W55" s="100"/>
      <c r="X55" s="99"/>
      <c r="Y55" s="100"/>
      <c r="Z55" s="99"/>
      <c r="AA55" s="100"/>
      <c r="AB55" s="97"/>
      <c r="AC55" s="98"/>
      <c r="AD55" s="99"/>
      <c r="AE55" s="100"/>
      <c r="AF55" s="99"/>
      <c r="AG55" s="100"/>
      <c r="AH55" s="99"/>
      <c r="AI55" s="100"/>
      <c r="AJ55" s="99"/>
      <c r="AK55" s="100"/>
      <c r="AL55" s="99"/>
      <c r="AM55" s="100"/>
      <c r="AN55" s="99"/>
      <c r="AO55" s="100"/>
      <c r="AP55" s="99"/>
      <c r="AQ55" s="100"/>
      <c r="AR55" s="99"/>
      <c r="AS55" s="100"/>
      <c r="AT55" s="99"/>
      <c r="AU55" s="100"/>
      <c r="AV55" s="99"/>
      <c r="AW55" s="100"/>
      <c r="AX55" s="99"/>
      <c r="AY55" s="100"/>
      <c r="AZ55" s="97"/>
      <c r="BA55" s="98"/>
      <c r="BB55" s="99"/>
      <c r="BC55" s="100"/>
      <c r="BD55" s="99"/>
      <c r="BE55" s="100"/>
      <c r="BF55" s="99"/>
      <c r="BG55" s="100"/>
      <c r="BH55" s="99"/>
      <c r="BI55" s="100"/>
      <c r="BJ55" s="99"/>
      <c r="BK55" s="100"/>
      <c r="BL55" s="99"/>
      <c r="BM55" s="100"/>
      <c r="BN55" s="99"/>
      <c r="BO55" s="100"/>
      <c r="BP55" s="99"/>
      <c r="BQ55" s="100"/>
      <c r="BR55" s="99"/>
      <c r="BS55" s="100"/>
      <c r="BT55" s="99"/>
      <c r="BU55" s="100"/>
      <c r="BV55" s="101"/>
    </row>
    <row r="56" spans="2:74" ht="28.5" customHeight="1" x14ac:dyDescent="0.15">
      <c r="B56" s="89">
        <f t="shared" si="0"/>
        <v>51</v>
      </c>
      <c r="C56" s="96" t="s">
        <v>275</v>
      </c>
      <c r="D56" s="97"/>
      <c r="E56" s="98"/>
      <c r="F56" s="99"/>
      <c r="G56" s="100"/>
      <c r="H56" s="99"/>
      <c r="I56" s="100"/>
      <c r="J56" s="99"/>
      <c r="K56" s="100"/>
      <c r="L56" s="99"/>
      <c r="M56" s="100"/>
      <c r="N56" s="99"/>
      <c r="O56" s="100"/>
      <c r="P56" s="99"/>
      <c r="Q56" s="100"/>
      <c r="R56" s="99"/>
      <c r="S56" s="100"/>
      <c r="T56" s="99"/>
      <c r="U56" s="100"/>
      <c r="V56" s="99"/>
      <c r="W56" s="100"/>
      <c r="X56" s="99"/>
      <c r="Y56" s="100"/>
      <c r="Z56" s="99"/>
      <c r="AA56" s="100"/>
      <c r="AB56" s="97"/>
      <c r="AC56" s="98"/>
      <c r="AD56" s="99"/>
      <c r="AE56" s="100"/>
      <c r="AF56" s="99"/>
      <c r="AG56" s="100"/>
      <c r="AH56" s="99"/>
      <c r="AI56" s="100"/>
      <c r="AJ56" s="99"/>
      <c r="AK56" s="100"/>
      <c r="AL56" s="99"/>
      <c r="AM56" s="100"/>
      <c r="AN56" s="99"/>
      <c r="AO56" s="100"/>
      <c r="AP56" s="99"/>
      <c r="AQ56" s="100"/>
      <c r="AR56" s="99"/>
      <c r="AS56" s="100"/>
      <c r="AT56" s="99"/>
      <c r="AU56" s="100"/>
      <c r="AV56" s="99"/>
      <c r="AW56" s="100"/>
      <c r="AX56" s="99"/>
      <c r="AY56" s="100"/>
      <c r="AZ56" s="97"/>
      <c r="BA56" s="98"/>
      <c r="BB56" s="99"/>
      <c r="BC56" s="100"/>
      <c r="BD56" s="99"/>
      <c r="BE56" s="100"/>
      <c r="BF56" s="99"/>
      <c r="BG56" s="100"/>
      <c r="BH56" s="99"/>
      <c r="BI56" s="100"/>
      <c r="BJ56" s="99"/>
      <c r="BK56" s="100"/>
      <c r="BL56" s="99"/>
      <c r="BM56" s="100"/>
      <c r="BN56" s="99"/>
      <c r="BO56" s="100"/>
      <c r="BP56" s="99"/>
      <c r="BQ56" s="100"/>
      <c r="BR56" s="99"/>
      <c r="BS56" s="100"/>
      <c r="BT56" s="99"/>
      <c r="BU56" s="100"/>
      <c r="BV56" s="101"/>
    </row>
    <row r="57" spans="2:74" ht="28.5" customHeight="1" x14ac:dyDescent="0.15">
      <c r="B57" s="89">
        <f t="shared" si="0"/>
        <v>52</v>
      </c>
      <c r="C57" s="96" t="s">
        <v>276</v>
      </c>
      <c r="D57" s="97"/>
      <c r="E57" s="98"/>
      <c r="F57" s="99"/>
      <c r="G57" s="100"/>
      <c r="H57" s="99"/>
      <c r="I57" s="100"/>
      <c r="J57" s="99"/>
      <c r="K57" s="100"/>
      <c r="L57" s="99"/>
      <c r="M57" s="100"/>
      <c r="N57" s="99"/>
      <c r="O57" s="100"/>
      <c r="P57" s="99"/>
      <c r="Q57" s="100"/>
      <c r="R57" s="99"/>
      <c r="S57" s="100"/>
      <c r="T57" s="99"/>
      <c r="U57" s="100"/>
      <c r="V57" s="99"/>
      <c r="W57" s="100"/>
      <c r="X57" s="99"/>
      <c r="Y57" s="100"/>
      <c r="Z57" s="99"/>
      <c r="AA57" s="100"/>
      <c r="AB57" s="97"/>
      <c r="AC57" s="98"/>
      <c r="AD57" s="99"/>
      <c r="AE57" s="100"/>
      <c r="AF57" s="99"/>
      <c r="AG57" s="100"/>
      <c r="AH57" s="99"/>
      <c r="AI57" s="100"/>
      <c r="AJ57" s="99"/>
      <c r="AK57" s="100"/>
      <c r="AL57" s="99"/>
      <c r="AM57" s="100"/>
      <c r="AN57" s="99"/>
      <c r="AO57" s="100"/>
      <c r="AP57" s="99"/>
      <c r="AQ57" s="100"/>
      <c r="AR57" s="99"/>
      <c r="AS57" s="100"/>
      <c r="AT57" s="99"/>
      <c r="AU57" s="100"/>
      <c r="AV57" s="99"/>
      <c r="AW57" s="100"/>
      <c r="AX57" s="99"/>
      <c r="AY57" s="100"/>
      <c r="AZ57" s="97"/>
      <c r="BA57" s="98"/>
      <c r="BB57" s="99"/>
      <c r="BC57" s="100"/>
      <c r="BD57" s="99"/>
      <c r="BE57" s="100"/>
      <c r="BF57" s="99"/>
      <c r="BG57" s="100"/>
      <c r="BH57" s="99"/>
      <c r="BI57" s="100"/>
      <c r="BJ57" s="99"/>
      <c r="BK57" s="100"/>
      <c r="BL57" s="99"/>
      <c r="BM57" s="100"/>
      <c r="BN57" s="99"/>
      <c r="BO57" s="100"/>
      <c r="BP57" s="99"/>
      <c r="BQ57" s="100"/>
      <c r="BR57" s="99"/>
      <c r="BS57" s="100"/>
      <c r="BT57" s="99"/>
      <c r="BU57" s="100"/>
      <c r="BV57" s="101"/>
    </row>
    <row r="58" spans="2:74" ht="28.5" customHeight="1" x14ac:dyDescent="0.15">
      <c r="B58" s="89">
        <f t="shared" si="0"/>
        <v>53</v>
      </c>
      <c r="C58" s="96" t="s">
        <v>277</v>
      </c>
      <c r="D58" s="97"/>
      <c r="E58" s="98"/>
      <c r="F58" s="99"/>
      <c r="G58" s="100"/>
      <c r="H58" s="99"/>
      <c r="I58" s="100"/>
      <c r="J58" s="99"/>
      <c r="K58" s="100"/>
      <c r="L58" s="99"/>
      <c r="M58" s="100"/>
      <c r="N58" s="99"/>
      <c r="O58" s="100"/>
      <c r="P58" s="99"/>
      <c r="Q58" s="100"/>
      <c r="R58" s="99"/>
      <c r="S58" s="100"/>
      <c r="T58" s="99"/>
      <c r="U58" s="100"/>
      <c r="V58" s="99"/>
      <c r="W58" s="100"/>
      <c r="X58" s="99"/>
      <c r="Y58" s="100"/>
      <c r="Z58" s="99"/>
      <c r="AA58" s="100"/>
      <c r="AB58" s="97"/>
      <c r="AC58" s="98"/>
      <c r="AD58" s="99"/>
      <c r="AE58" s="100"/>
      <c r="AF58" s="99"/>
      <c r="AG58" s="100"/>
      <c r="AH58" s="99"/>
      <c r="AI58" s="100"/>
      <c r="AJ58" s="99"/>
      <c r="AK58" s="100"/>
      <c r="AL58" s="99"/>
      <c r="AM58" s="100"/>
      <c r="AN58" s="99"/>
      <c r="AO58" s="100"/>
      <c r="AP58" s="99"/>
      <c r="AQ58" s="100"/>
      <c r="AR58" s="99"/>
      <c r="AS58" s="100"/>
      <c r="AT58" s="99"/>
      <c r="AU58" s="100"/>
      <c r="AV58" s="99"/>
      <c r="AW58" s="100"/>
      <c r="AX58" s="99"/>
      <c r="AY58" s="100"/>
      <c r="AZ58" s="97"/>
      <c r="BA58" s="98"/>
      <c r="BB58" s="99"/>
      <c r="BC58" s="100"/>
      <c r="BD58" s="99"/>
      <c r="BE58" s="100"/>
      <c r="BF58" s="99"/>
      <c r="BG58" s="100"/>
      <c r="BH58" s="99"/>
      <c r="BI58" s="100"/>
      <c r="BJ58" s="99"/>
      <c r="BK58" s="100"/>
      <c r="BL58" s="99"/>
      <c r="BM58" s="100"/>
      <c r="BN58" s="99"/>
      <c r="BO58" s="100"/>
      <c r="BP58" s="99"/>
      <c r="BQ58" s="100"/>
      <c r="BR58" s="99"/>
      <c r="BS58" s="100"/>
      <c r="BT58" s="99"/>
      <c r="BU58" s="100"/>
      <c r="BV58" s="101"/>
    </row>
    <row r="59" spans="2:74" ht="28.5" customHeight="1" x14ac:dyDescent="0.15">
      <c r="B59" s="89">
        <f t="shared" si="0"/>
        <v>54</v>
      </c>
      <c r="C59" s="96" t="s">
        <v>278</v>
      </c>
      <c r="D59" s="97"/>
      <c r="E59" s="98"/>
      <c r="F59" s="99"/>
      <c r="G59" s="100"/>
      <c r="H59" s="99"/>
      <c r="I59" s="100"/>
      <c r="J59" s="99"/>
      <c r="K59" s="100"/>
      <c r="L59" s="99"/>
      <c r="M59" s="100"/>
      <c r="N59" s="99"/>
      <c r="O59" s="100"/>
      <c r="P59" s="99"/>
      <c r="Q59" s="100"/>
      <c r="R59" s="99"/>
      <c r="S59" s="100"/>
      <c r="T59" s="99"/>
      <c r="U59" s="100"/>
      <c r="V59" s="99"/>
      <c r="W59" s="100"/>
      <c r="X59" s="99"/>
      <c r="Y59" s="100"/>
      <c r="Z59" s="99"/>
      <c r="AA59" s="100"/>
      <c r="AB59" s="97"/>
      <c r="AC59" s="98"/>
      <c r="AD59" s="99"/>
      <c r="AE59" s="100"/>
      <c r="AF59" s="99"/>
      <c r="AG59" s="100"/>
      <c r="AH59" s="99"/>
      <c r="AI59" s="100"/>
      <c r="AJ59" s="99"/>
      <c r="AK59" s="100"/>
      <c r="AL59" s="99"/>
      <c r="AM59" s="100"/>
      <c r="AN59" s="99"/>
      <c r="AO59" s="100"/>
      <c r="AP59" s="99"/>
      <c r="AQ59" s="100"/>
      <c r="AR59" s="99"/>
      <c r="AS59" s="100"/>
      <c r="AT59" s="99"/>
      <c r="AU59" s="100"/>
      <c r="AV59" s="99"/>
      <c r="AW59" s="100"/>
      <c r="AX59" s="99"/>
      <c r="AY59" s="100"/>
      <c r="AZ59" s="97"/>
      <c r="BA59" s="98"/>
      <c r="BB59" s="99"/>
      <c r="BC59" s="100"/>
      <c r="BD59" s="99"/>
      <c r="BE59" s="100"/>
      <c r="BF59" s="99"/>
      <c r="BG59" s="100"/>
      <c r="BH59" s="99"/>
      <c r="BI59" s="100"/>
      <c r="BJ59" s="99"/>
      <c r="BK59" s="100"/>
      <c r="BL59" s="99"/>
      <c r="BM59" s="100"/>
      <c r="BN59" s="99"/>
      <c r="BO59" s="100"/>
      <c r="BP59" s="99"/>
      <c r="BQ59" s="100"/>
      <c r="BR59" s="99"/>
      <c r="BS59" s="100"/>
      <c r="BT59" s="99"/>
      <c r="BU59" s="100"/>
      <c r="BV59" s="101"/>
    </row>
    <row r="60" spans="2:74" ht="28.5" customHeight="1" x14ac:dyDescent="0.15">
      <c r="B60" s="89">
        <f t="shared" si="0"/>
        <v>55</v>
      </c>
      <c r="C60" s="96" t="s">
        <v>279</v>
      </c>
      <c r="D60" s="97"/>
      <c r="E60" s="98"/>
      <c r="F60" s="99"/>
      <c r="G60" s="100"/>
      <c r="H60" s="99"/>
      <c r="I60" s="100"/>
      <c r="J60" s="99"/>
      <c r="K60" s="100"/>
      <c r="L60" s="99"/>
      <c r="M60" s="100"/>
      <c r="N60" s="99"/>
      <c r="O60" s="100"/>
      <c r="P60" s="99"/>
      <c r="Q60" s="100"/>
      <c r="R60" s="99"/>
      <c r="S60" s="100"/>
      <c r="T60" s="99"/>
      <c r="U60" s="100"/>
      <c r="V60" s="99"/>
      <c r="W60" s="100"/>
      <c r="X60" s="99"/>
      <c r="Y60" s="100"/>
      <c r="Z60" s="99"/>
      <c r="AA60" s="100"/>
      <c r="AB60" s="97"/>
      <c r="AC60" s="98"/>
      <c r="AD60" s="99"/>
      <c r="AE60" s="100"/>
      <c r="AF60" s="99"/>
      <c r="AG60" s="100"/>
      <c r="AH60" s="99"/>
      <c r="AI60" s="100"/>
      <c r="AJ60" s="99"/>
      <c r="AK60" s="100"/>
      <c r="AL60" s="99"/>
      <c r="AM60" s="100"/>
      <c r="AN60" s="99"/>
      <c r="AO60" s="100"/>
      <c r="AP60" s="99"/>
      <c r="AQ60" s="100"/>
      <c r="AR60" s="99"/>
      <c r="AS60" s="100"/>
      <c r="AT60" s="99"/>
      <c r="AU60" s="100"/>
      <c r="AV60" s="99"/>
      <c r="AW60" s="100"/>
      <c r="AX60" s="99"/>
      <c r="AY60" s="100"/>
      <c r="AZ60" s="97"/>
      <c r="BA60" s="98"/>
      <c r="BB60" s="99"/>
      <c r="BC60" s="100"/>
      <c r="BD60" s="99"/>
      <c r="BE60" s="100"/>
      <c r="BF60" s="99"/>
      <c r="BG60" s="100"/>
      <c r="BH60" s="99"/>
      <c r="BI60" s="100"/>
      <c r="BJ60" s="99"/>
      <c r="BK60" s="100"/>
      <c r="BL60" s="99"/>
      <c r="BM60" s="100"/>
      <c r="BN60" s="99"/>
      <c r="BO60" s="100"/>
      <c r="BP60" s="99"/>
      <c r="BQ60" s="100"/>
      <c r="BR60" s="99"/>
      <c r="BS60" s="100"/>
      <c r="BT60" s="99"/>
      <c r="BU60" s="100"/>
      <c r="BV60" s="101"/>
    </row>
    <row r="61" spans="2:74" ht="28.5" customHeight="1" x14ac:dyDescent="0.15">
      <c r="B61" s="89">
        <f t="shared" si="0"/>
        <v>56</v>
      </c>
      <c r="C61" s="96" t="s">
        <v>280</v>
      </c>
      <c r="D61" s="97"/>
      <c r="E61" s="98"/>
      <c r="F61" s="99"/>
      <c r="G61" s="100"/>
      <c r="H61" s="99"/>
      <c r="I61" s="100"/>
      <c r="J61" s="99"/>
      <c r="K61" s="100"/>
      <c r="L61" s="99"/>
      <c r="M61" s="100"/>
      <c r="N61" s="99"/>
      <c r="O61" s="100"/>
      <c r="P61" s="99"/>
      <c r="Q61" s="100"/>
      <c r="R61" s="99"/>
      <c r="S61" s="100"/>
      <c r="T61" s="99"/>
      <c r="U61" s="100"/>
      <c r="V61" s="99"/>
      <c r="W61" s="100"/>
      <c r="X61" s="99"/>
      <c r="Y61" s="100"/>
      <c r="Z61" s="99"/>
      <c r="AA61" s="100"/>
      <c r="AB61" s="97"/>
      <c r="AC61" s="98"/>
      <c r="AD61" s="99"/>
      <c r="AE61" s="100"/>
      <c r="AF61" s="99"/>
      <c r="AG61" s="100"/>
      <c r="AH61" s="99"/>
      <c r="AI61" s="100"/>
      <c r="AJ61" s="99"/>
      <c r="AK61" s="100"/>
      <c r="AL61" s="99"/>
      <c r="AM61" s="100"/>
      <c r="AN61" s="99"/>
      <c r="AO61" s="100"/>
      <c r="AP61" s="99"/>
      <c r="AQ61" s="100"/>
      <c r="AR61" s="99"/>
      <c r="AS61" s="100"/>
      <c r="AT61" s="99"/>
      <c r="AU61" s="100"/>
      <c r="AV61" s="99"/>
      <c r="AW61" s="100"/>
      <c r="AX61" s="99"/>
      <c r="AY61" s="100"/>
      <c r="AZ61" s="97"/>
      <c r="BA61" s="98"/>
      <c r="BB61" s="99"/>
      <c r="BC61" s="100"/>
      <c r="BD61" s="99"/>
      <c r="BE61" s="100"/>
      <c r="BF61" s="99"/>
      <c r="BG61" s="100"/>
      <c r="BH61" s="99"/>
      <c r="BI61" s="100"/>
      <c r="BJ61" s="99"/>
      <c r="BK61" s="100"/>
      <c r="BL61" s="99"/>
      <c r="BM61" s="100"/>
      <c r="BN61" s="99"/>
      <c r="BO61" s="100"/>
      <c r="BP61" s="99"/>
      <c r="BQ61" s="100"/>
      <c r="BR61" s="99"/>
      <c r="BS61" s="100"/>
      <c r="BT61" s="99"/>
      <c r="BU61" s="100"/>
      <c r="BV61" s="101"/>
    </row>
    <row r="62" spans="2:74" ht="28.5" customHeight="1" x14ac:dyDescent="0.15">
      <c r="B62" s="89">
        <f t="shared" si="0"/>
        <v>57</v>
      </c>
      <c r="C62" s="96" t="s">
        <v>377</v>
      </c>
      <c r="D62" s="97"/>
      <c r="E62" s="98"/>
      <c r="F62" s="99"/>
      <c r="G62" s="100"/>
      <c r="H62" s="99"/>
      <c r="I62" s="100"/>
      <c r="J62" s="99"/>
      <c r="K62" s="100"/>
      <c r="L62" s="99"/>
      <c r="M62" s="100"/>
      <c r="N62" s="99"/>
      <c r="O62" s="100"/>
      <c r="P62" s="99"/>
      <c r="Q62" s="100"/>
      <c r="R62" s="99"/>
      <c r="S62" s="100"/>
      <c r="T62" s="99"/>
      <c r="U62" s="100"/>
      <c r="V62" s="99"/>
      <c r="W62" s="100"/>
      <c r="X62" s="99"/>
      <c r="Y62" s="100"/>
      <c r="Z62" s="99"/>
      <c r="AA62" s="100"/>
      <c r="AB62" s="97"/>
      <c r="AC62" s="98"/>
      <c r="AD62" s="99"/>
      <c r="AE62" s="100"/>
      <c r="AF62" s="99"/>
      <c r="AG62" s="100"/>
      <c r="AH62" s="99"/>
      <c r="AI62" s="100"/>
      <c r="AJ62" s="99"/>
      <c r="AK62" s="100"/>
      <c r="AL62" s="99"/>
      <c r="AM62" s="100"/>
      <c r="AN62" s="99"/>
      <c r="AO62" s="100"/>
      <c r="AP62" s="99"/>
      <c r="AQ62" s="100"/>
      <c r="AR62" s="99"/>
      <c r="AS62" s="100"/>
      <c r="AT62" s="99"/>
      <c r="AU62" s="100"/>
      <c r="AV62" s="99"/>
      <c r="AW62" s="100"/>
      <c r="AX62" s="99"/>
      <c r="AY62" s="100"/>
      <c r="AZ62" s="97"/>
      <c r="BA62" s="98"/>
      <c r="BB62" s="99"/>
      <c r="BC62" s="100"/>
      <c r="BD62" s="99"/>
      <c r="BE62" s="100"/>
      <c r="BF62" s="99"/>
      <c r="BG62" s="100"/>
      <c r="BH62" s="99"/>
      <c r="BI62" s="100"/>
      <c r="BJ62" s="99"/>
      <c r="BK62" s="100"/>
      <c r="BL62" s="99"/>
      <c r="BM62" s="100"/>
      <c r="BN62" s="99"/>
      <c r="BO62" s="100"/>
      <c r="BP62" s="99"/>
      <c r="BQ62" s="100"/>
      <c r="BR62" s="99"/>
      <c r="BS62" s="100"/>
      <c r="BT62" s="99"/>
      <c r="BU62" s="100"/>
      <c r="BV62" s="101"/>
    </row>
    <row r="63" spans="2:74" ht="28.5" customHeight="1" x14ac:dyDescent="0.15">
      <c r="B63" s="89">
        <f t="shared" si="0"/>
        <v>58</v>
      </c>
      <c r="C63" s="96" t="s">
        <v>282</v>
      </c>
      <c r="D63" s="97"/>
      <c r="E63" s="98"/>
      <c r="F63" s="99"/>
      <c r="G63" s="100"/>
      <c r="H63" s="99"/>
      <c r="I63" s="100"/>
      <c r="J63" s="99"/>
      <c r="K63" s="100"/>
      <c r="L63" s="99"/>
      <c r="M63" s="100"/>
      <c r="N63" s="99"/>
      <c r="O63" s="100"/>
      <c r="P63" s="99"/>
      <c r="Q63" s="100"/>
      <c r="R63" s="99"/>
      <c r="S63" s="100"/>
      <c r="T63" s="99"/>
      <c r="U63" s="100"/>
      <c r="V63" s="99"/>
      <c r="W63" s="100"/>
      <c r="X63" s="99"/>
      <c r="Y63" s="100"/>
      <c r="Z63" s="99"/>
      <c r="AA63" s="100"/>
      <c r="AB63" s="97"/>
      <c r="AC63" s="98"/>
      <c r="AD63" s="99"/>
      <c r="AE63" s="100"/>
      <c r="AF63" s="99"/>
      <c r="AG63" s="100"/>
      <c r="AH63" s="99"/>
      <c r="AI63" s="100"/>
      <c r="AJ63" s="99"/>
      <c r="AK63" s="100"/>
      <c r="AL63" s="99"/>
      <c r="AM63" s="100"/>
      <c r="AN63" s="99"/>
      <c r="AO63" s="100"/>
      <c r="AP63" s="99"/>
      <c r="AQ63" s="100"/>
      <c r="AR63" s="99"/>
      <c r="AS63" s="100"/>
      <c r="AT63" s="99"/>
      <c r="AU63" s="100"/>
      <c r="AV63" s="99"/>
      <c r="AW63" s="100"/>
      <c r="AX63" s="99"/>
      <c r="AY63" s="100"/>
      <c r="AZ63" s="97"/>
      <c r="BA63" s="98"/>
      <c r="BB63" s="99"/>
      <c r="BC63" s="100"/>
      <c r="BD63" s="99"/>
      <c r="BE63" s="100"/>
      <c r="BF63" s="99"/>
      <c r="BG63" s="100"/>
      <c r="BH63" s="99"/>
      <c r="BI63" s="100"/>
      <c r="BJ63" s="99"/>
      <c r="BK63" s="100"/>
      <c r="BL63" s="99"/>
      <c r="BM63" s="100"/>
      <c r="BN63" s="99"/>
      <c r="BO63" s="100"/>
      <c r="BP63" s="99"/>
      <c r="BQ63" s="100"/>
      <c r="BR63" s="99"/>
      <c r="BS63" s="100"/>
      <c r="BT63" s="99"/>
      <c r="BU63" s="100"/>
      <c r="BV63" s="101"/>
    </row>
    <row r="64" spans="2:74" ht="28.5" customHeight="1" x14ac:dyDescent="0.15">
      <c r="B64" s="89">
        <f t="shared" si="0"/>
        <v>59</v>
      </c>
      <c r="C64" s="96" t="s">
        <v>283</v>
      </c>
      <c r="D64" s="97"/>
      <c r="E64" s="98"/>
      <c r="F64" s="99"/>
      <c r="G64" s="100"/>
      <c r="H64" s="99"/>
      <c r="I64" s="100"/>
      <c r="J64" s="99"/>
      <c r="K64" s="100"/>
      <c r="L64" s="99"/>
      <c r="M64" s="100"/>
      <c r="N64" s="99"/>
      <c r="O64" s="100"/>
      <c r="P64" s="99"/>
      <c r="Q64" s="100"/>
      <c r="R64" s="99"/>
      <c r="S64" s="100"/>
      <c r="T64" s="99"/>
      <c r="U64" s="100"/>
      <c r="V64" s="99"/>
      <c r="W64" s="100"/>
      <c r="X64" s="99"/>
      <c r="Y64" s="100"/>
      <c r="Z64" s="99"/>
      <c r="AA64" s="100"/>
      <c r="AB64" s="97"/>
      <c r="AC64" s="98"/>
      <c r="AD64" s="99"/>
      <c r="AE64" s="100"/>
      <c r="AF64" s="99"/>
      <c r="AG64" s="100"/>
      <c r="AH64" s="99"/>
      <c r="AI64" s="100"/>
      <c r="AJ64" s="99"/>
      <c r="AK64" s="100"/>
      <c r="AL64" s="99"/>
      <c r="AM64" s="100"/>
      <c r="AN64" s="99"/>
      <c r="AO64" s="100"/>
      <c r="AP64" s="99"/>
      <c r="AQ64" s="100"/>
      <c r="AR64" s="99"/>
      <c r="AS64" s="100"/>
      <c r="AT64" s="99"/>
      <c r="AU64" s="100"/>
      <c r="AV64" s="99"/>
      <c r="AW64" s="100"/>
      <c r="AX64" s="99"/>
      <c r="AY64" s="100"/>
      <c r="AZ64" s="97"/>
      <c r="BA64" s="98"/>
      <c r="BB64" s="99"/>
      <c r="BC64" s="100"/>
      <c r="BD64" s="99"/>
      <c r="BE64" s="100"/>
      <c r="BF64" s="99"/>
      <c r="BG64" s="100"/>
      <c r="BH64" s="99"/>
      <c r="BI64" s="100"/>
      <c r="BJ64" s="99"/>
      <c r="BK64" s="100"/>
      <c r="BL64" s="99"/>
      <c r="BM64" s="100"/>
      <c r="BN64" s="99"/>
      <c r="BO64" s="100"/>
      <c r="BP64" s="99"/>
      <c r="BQ64" s="100"/>
      <c r="BR64" s="99"/>
      <c r="BS64" s="100"/>
      <c r="BT64" s="99"/>
      <c r="BU64" s="100"/>
      <c r="BV64" s="101"/>
    </row>
    <row r="65" spans="2:76" ht="28.5" customHeight="1" x14ac:dyDescent="0.15">
      <c r="B65" s="89">
        <f t="shared" si="0"/>
        <v>60</v>
      </c>
      <c r="C65" s="102" t="s">
        <v>284</v>
      </c>
      <c r="D65" s="97"/>
      <c r="E65" s="98"/>
      <c r="F65" s="99"/>
      <c r="G65" s="100"/>
      <c r="H65" s="99"/>
      <c r="I65" s="100"/>
      <c r="J65" s="99"/>
      <c r="K65" s="100"/>
      <c r="L65" s="99"/>
      <c r="M65" s="100"/>
      <c r="N65" s="99"/>
      <c r="O65" s="100"/>
      <c r="P65" s="99"/>
      <c r="Q65" s="100"/>
      <c r="R65" s="99"/>
      <c r="S65" s="100"/>
      <c r="T65" s="99"/>
      <c r="U65" s="100"/>
      <c r="V65" s="99"/>
      <c r="W65" s="100"/>
      <c r="X65" s="99"/>
      <c r="Y65" s="100"/>
      <c r="Z65" s="99"/>
      <c r="AA65" s="100"/>
      <c r="AB65" s="97"/>
      <c r="AC65" s="98"/>
      <c r="AD65" s="99"/>
      <c r="AE65" s="100"/>
      <c r="AF65" s="99"/>
      <c r="AG65" s="100"/>
      <c r="AH65" s="99"/>
      <c r="AI65" s="100"/>
      <c r="AJ65" s="99"/>
      <c r="AK65" s="100"/>
      <c r="AL65" s="99"/>
      <c r="AM65" s="100"/>
      <c r="AN65" s="99"/>
      <c r="AO65" s="100"/>
      <c r="AP65" s="99"/>
      <c r="AQ65" s="100"/>
      <c r="AR65" s="99"/>
      <c r="AS65" s="100"/>
      <c r="AT65" s="99"/>
      <c r="AU65" s="100"/>
      <c r="AV65" s="99"/>
      <c r="AW65" s="100"/>
      <c r="AX65" s="99"/>
      <c r="AY65" s="100"/>
      <c r="AZ65" s="97"/>
      <c r="BA65" s="98"/>
      <c r="BB65" s="99"/>
      <c r="BC65" s="100"/>
      <c r="BD65" s="99"/>
      <c r="BE65" s="100"/>
      <c r="BF65" s="99"/>
      <c r="BG65" s="100"/>
      <c r="BH65" s="99"/>
      <c r="BI65" s="100"/>
      <c r="BJ65" s="99"/>
      <c r="BK65" s="100"/>
      <c r="BL65" s="99"/>
      <c r="BM65" s="100"/>
      <c r="BN65" s="99"/>
      <c r="BO65" s="100"/>
      <c r="BP65" s="99"/>
      <c r="BQ65" s="100"/>
      <c r="BR65" s="99"/>
      <c r="BS65" s="100"/>
      <c r="BT65" s="99"/>
      <c r="BU65" s="100"/>
      <c r="BV65" s="101"/>
    </row>
    <row r="66" spans="2:76" ht="28.5" customHeight="1" x14ac:dyDescent="0.15">
      <c r="B66" s="89">
        <f t="shared" si="0"/>
        <v>61</v>
      </c>
      <c r="C66" s="96" t="s">
        <v>285</v>
      </c>
      <c r="D66" s="97"/>
      <c r="E66" s="98"/>
      <c r="F66" s="99"/>
      <c r="G66" s="100"/>
      <c r="H66" s="99"/>
      <c r="I66" s="100"/>
      <c r="J66" s="99"/>
      <c r="K66" s="100"/>
      <c r="L66" s="99"/>
      <c r="M66" s="100"/>
      <c r="N66" s="99"/>
      <c r="O66" s="100"/>
      <c r="P66" s="99"/>
      <c r="Q66" s="100"/>
      <c r="R66" s="99"/>
      <c r="S66" s="100"/>
      <c r="T66" s="99"/>
      <c r="U66" s="100"/>
      <c r="V66" s="99"/>
      <c r="W66" s="100"/>
      <c r="X66" s="99"/>
      <c r="Y66" s="100"/>
      <c r="Z66" s="99"/>
      <c r="AA66" s="100"/>
      <c r="AB66" s="97"/>
      <c r="AC66" s="98"/>
      <c r="AD66" s="99"/>
      <c r="AE66" s="100"/>
      <c r="AF66" s="99"/>
      <c r="AG66" s="100"/>
      <c r="AH66" s="99"/>
      <c r="AI66" s="100"/>
      <c r="AJ66" s="99"/>
      <c r="AK66" s="100"/>
      <c r="AL66" s="99"/>
      <c r="AM66" s="100"/>
      <c r="AN66" s="99"/>
      <c r="AO66" s="100"/>
      <c r="AP66" s="99"/>
      <c r="AQ66" s="100"/>
      <c r="AR66" s="99"/>
      <c r="AS66" s="100"/>
      <c r="AT66" s="99"/>
      <c r="AU66" s="100"/>
      <c r="AV66" s="99"/>
      <c r="AW66" s="100"/>
      <c r="AX66" s="99"/>
      <c r="AY66" s="100"/>
      <c r="AZ66" s="97"/>
      <c r="BA66" s="98"/>
      <c r="BB66" s="99"/>
      <c r="BC66" s="100"/>
      <c r="BD66" s="99"/>
      <c r="BE66" s="100"/>
      <c r="BF66" s="99"/>
      <c r="BG66" s="100"/>
      <c r="BH66" s="99"/>
      <c r="BI66" s="100"/>
      <c r="BJ66" s="99"/>
      <c r="BK66" s="100"/>
      <c r="BL66" s="99"/>
      <c r="BM66" s="100"/>
      <c r="BN66" s="99"/>
      <c r="BO66" s="100"/>
      <c r="BP66" s="99"/>
      <c r="BQ66" s="100"/>
      <c r="BR66" s="99"/>
      <c r="BS66" s="100"/>
      <c r="BT66" s="99"/>
      <c r="BU66" s="100"/>
      <c r="BV66" s="101"/>
    </row>
    <row r="67" spans="2:76" ht="28.5" customHeight="1" x14ac:dyDescent="0.15">
      <c r="B67" s="89">
        <f t="shared" si="0"/>
        <v>62</v>
      </c>
      <c r="C67" s="96" t="s">
        <v>286</v>
      </c>
      <c r="D67" s="97"/>
      <c r="E67" s="98"/>
      <c r="F67" s="99"/>
      <c r="G67" s="100"/>
      <c r="H67" s="99"/>
      <c r="I67" s="100"/>
      <c r="J67" s="99"/>
      <c r="K67" s="100"/>
      <c r="L67" s="99"/>
      <c r="M67" s="100"/>
      <c r="N67" s="99"/>
      <c r="O67" s="100"/>
      <c r="P67" s="99"/>
      <c r="Q67" s="100"/>
      <c r="R67" s="99"/>
      <c r="S67" s="100"/>
      <c r="T67" s="99"/>
      <c r="U67" s="100"/>
      <c r="V67" s="99"/>
      <c r="W67" s="100"/>
      <c r="X67" s="99"/>
      <c r="Y67" s="100"/>
      <c r="Z67" s="99"/>
      <c r="AA67" s="100"/>
      <c r="AB67" s="97"/>
      <c r="AC67" s="98"/>
      <c r="AD67" s="99"/>
      <c r="AE67" s="100"/>
      <c r="AF67" s="99"/>
      <c r="AG67" s="100"/>
      <c r="AH67" s="99"/>
      <c r="AI67" s="100"/>
      <c r="AJ67" s="99"/>
      <c r="AK67" s="100"/>
      <c r="AL67" s="99"/>
      <c r="AM67" s="100"/>
      <c r="AN67" s="99"/>
      <c r="AO67" s="100"/>
      <c r="AP67" s="99"/>
      <c r="AQ67" s="100"/>
      <c r="AR67" s="99"/>
      <c r="AS67" s="100"/>
      <c r="AT67" s="99"/>
      <c r="AU67" s="100"/>
      <c r="AV67" s="99"/>
      <c r="AW67" s="100"/>
      <c r="AX67" s="99"/>
      <c r="AY67" s="100"/>
      <c r="AZ67" s="97"/>
      <c r="BA67" s="98"/>
      <c r="BB67" s="99"/>
      <c r="BC67" s="100"/>
      <c r="BD67" s="99"/>
      <c r="BE67" s="100"/>
      <c r="BF67" s="99"/>
      <c r="BG67" s="100"/>
      <c r="BH67" s="99"/>
      <c r="BI67" s="100"/>
      <c r="BJ67" s="99"/>
      <c r="BK67" s="100"/>
      <c r="BL67" s="99"/>
      <c r="BM67" s="100"/>
      <c r="BN67" s="99"/>
      <c r="BO67" s="100"/>
      <c r="BP67" s="99"/>
      <c r="BQ67" s="100"/>
      <c r="BR67" s="99"/>
      <c r="BS67" s="100"/>
      <c r="BT67" s="99"/>
      <c r="BU67" s="100"/>
      <c r="BV67" s="101"/>
    </row>
    <row r="68" spans="2:76" ht="28.5" customHeight="1" x14ac:dyDescent="0.15">
      <c r="B68" s="89">
        <f t="shared" si="0"/>
        <v>63</v>
      </c>
      <c r="C68" s="96" t="s">
        <v>287</v>
      </c>
      <c r="D68" s="97"/>
      <c r="E68" s="98"/>
      <c r="F68" s="99"/>
      <c r="G68" s="100"/>
      <c r="H68" s="99"/>
      <c r="I68" s="100"/>
      <c r="J68" s="99"/>
      <c r="K68" s="100"/>
      <c r="L68" s="99"/>
      <c r="M68" s="100"/>
      <c r="N68" s="99"/>
      <c r="O68" s="100"/>
      <c r="P68" s="99"/>
      <c r="Q68" s="100"/>
      <c r="R68" s="99"/>
      <c r="S68" s="100"/>
      <c r="T68" s="99"/>
      <c r="U68" s="100"/>
      <c r="V68" s="99"/>
      <c r="W68" s="100"/>
      <c r="X68" s="99"/>
      <c r="Y68" s="100"/>
      <c r="Z68" s="99"/>
      <c r="AA68" s="100"/>
      <c r="AB68" s="97"/>
      <c r="AC68" s="98"/>
      <c r="AD68" s="99"/>
      <c r="AE68" s="100"/>
      <c r="AF68" s="99"/>
      <c r="AG68" s="100"/>
      <c r="AH68" s="99"/>
      <c r="AI68" s="100"/>
      <c r="AJ68" s="99"/>
      <c r="AK68" s="100"/>
      <c r="AL68" s="99"/>
      <c r="AM68" s="100"/>
      <c r="AN68" s="99"/>
      <c r="AO68" s="100"/>
      <c r="AP68" s="99"/>
      <c r="AQ68" s="100"/>
      <c r="AR68" s="99"/>
      <c r="AS68" s="100"/>
      <c r="AT68" s="99"/>
      <c r="AU68" s="100"/>
      <c r="AV68" s="99"/>
      <c r="AW68" s="100"/>
      <c r="AX68" s="99"/>
      <c r="AY68" s="100"/>
      <c r="AZ68" s="97"/>
      <c r="BA68" s="98"/>
      <c r="BB68" s="99"/>
      <c r="BC68" s="100"/>
      <c r="BD68" s="99"/>
      <c r="BE68" s="100"/>
      <c r="BF68" s="99"/>
      <c r="BG68" s="100"/>
      <c r="BH68" s="99"/>
      <c r="BI68" s="100"/>
      <c r="BJ68" s="99"/>
      <c r="BK68" s="100"/>
      <c r="BL68" s="99"/>
      <c r="BM68" s="100"/>
      <c r="BN68" s="99"/>
      <c r="BO68" s="100"/>
      <c r="BP68" s="99"/>
      <c r="BQ68" s="100"/>
      <c r="BR68" s="99"/>
      <c r="BS68" s="100"/>
      <c r="BT68" s="99"/>
      <c r="BU68" s="100"/>
      <c r="BV68" s="101"/>
    </row>
    <row r="69" spans="2:76" ht="28.5" customHeight="1" x14ac:dyDescent="0.15">
      <c r="B69" s="89">
        <f t="shared" si="0"/>
        <v>64</v>
      </c>
      <c r="C69" s="96" t="s">
        <v>294</v>
      </c>
      <c r="D69" s="97"/>
      <c r="E69" s="98"/>
      <c r="F69" s="99"/>
      <c r="G69" s="100"/>
      <c r="H69" s="99"/>
      <c r="I69" s="100"/>
      <c r="J69" s="99"/>
      <c r="K69" s="100"/>
      <c r="L69" s="99"/>
      <c r="M69" s="100"/>
      <c r="N69" s="99"/>
      <c r="O69" s="100"/>
      <c r="P69" s="99"/>
      <c r="Q69" s="100"/>
      <c r="R69" s="99"/>
      <c r="S69" s="100"/>
      <c r="T69" s="99"/>
      <c r="U69" s="100"/>
      <c r="V69" s="99"/>
      <c r="W69" s="100"/>
      <c r="X69" s="99"/>
      <c r="Y69" s="100"/>
      <c r="Z69" s="99"/>
      <c r="AA69" s="100"/>
      <c r="AB69" s="97"/>
      <c r="AC69" s="98"/>
      <c r="AD69" s="99"/>
      <c r="AE69" s="100"/>
      <c r="AF69" s="99"/>
      <c r="AG69" s="100"/>
      <c r="AH69" s="99"/>
      <c r="AI69" s="100"/>
      <c r="AJ69" s="99"/>
      <c r="AK69" s="100"/>
      <c r="AL69" s="99"/>
      <c r="AM69" s="100"/>
      <c r="AN69" s="99"/>
      <c r="AO69" s="100"/>
      <c r="AP69" s="99"/>
      <c r="AQ69" s="100"/>
      <c r="AR69" s="99"/>
      <c r="AS69" s="100"/>
      <c r="AT69" s="99"/>
      <c r="AU69" s="100"/>
      <c r="AV69" s="99"/>
      <c r="AW69" s="100"/>
      <c r="AX69" s="99"/>
      <c r="AY69" s="100"/>
      <c r="AZ69" s="97"/>
      <c r="BA69" s="98"/>
      <c r="BB69" s="99"/>
      <c r="BC69" s="100"/>
      <c r="BD69" s="99"/>
      <c r="BE69" s="100"/>
      <c r="BF69" s="99"/>
      <c r="BG69" s="100"/>
      <c r="BH69" s="99"/>
      <c r="BI69" s="100"/>
      <c r="BJ69" s="99"/>
      <c r="BK69" s="100"/>
      <c r="BL69" s="99"/>
      <c r="BM69" s="100"/>
      <c r="BN69" s="99"/>
      <c r="BO69" s="100"/>
      <c r="BP69" s="99"/>
      <c r="BQ69" s="100"/>
      <c r="BR69" s="99"/>
      <c r="BS69" s="100"/>
      <c r="BT69" s="99"/>
      <c r="BU69" s="100"/>
      <c r="BV69" s="101"/>
    </row>
    <row r="70" spans="2:76" ht="28.5" customHeight="1" x14ac:dyDescent="0.15">
      <c r="B70" s="89">
        <f t="shared" si="0"/>
        <v>65</v>
      </c>
      <c r="C70" s="96" t="s">
        <v>378</v>
      </c>
      <c r="D70" s="97"/>
      <c r="E70" s="98"/>
      <c r="F70" s="99"/>
      <c r="G70" s="100"/>
      <c r="H70" s="99"/>
      <c r="I70" s="100"/>
      <c r="J70" s="99"/>
      <c r="K70" s="100"/>
      <c r="L70" s="99"/>
      <c r="M70" s="100"/>
      <c r="N70" s="99"/>
      <c r="O70" s="100"/>
      <c r="P70" s="99"/>
      <c r="Q70" s="100"/>
      <c r="R70" s="99"/>
      <c r="S70" s="100"/>
      <c r="T70" s="99"/>
      <c r="U70" s="100"/>
      <c r="V70" s="99"/>
      <c r="W70" s="100"/>
      <c r="X70" s="99"/>
      <c r="Y70" s="100"/>
      <c r="Z70" s="99"/>
      <c r="AA70" s="100"/>
      <c r="AB70" s="97"/>
      <c r="AC70" s="98"/>
      <c r="AD70" s="99"/>
      <c r="AE70" s="100"/>
      <c r="AF70" s="99"/>
      <c r="AG70" s="100"/>
      <c r="AH70" s="99"/>
      <c r="AI70" s="100"/>
      <c r="AJ70" s="99"/>
      <c r="AK70" s="100"/>
      <c r="AL70" s="99"/>
      <c r="AM70" s="100"/>
      <c r="AN70" s="99"/>
      <c r="AO70" s="100"/>
      <c r="AP70" s="99"/>
      <c r="AQ70" s="100"/>
      <c r="AR70" s="99"/>
      <c r="AS70" s="100"/>
      <c r="AT70" s="99"/>
      <c r="AU70" s="100"/>
      <c r="AV70" s="99"/>
      <c r="AW70" s="100"/>
      <c r="AX70" s="99"/>
      <c r="AY70" s="100"/>
      <c r="AZ70" s="97"/>
      <c r="BA70" s="98"/>
      <c r="BB70" s="99"/>
      <c r="BC70" s="100"/>
      <c r="BD70" s="99"/>
      <c r="BE70" s="100"/>
      <c r="BF70" s="99"/>
      <c r="BG70" s="100"/>
      <c r="BH70" s="99"/>
      <c r="BI70" s="100"/>
      <c r="BJ70" s="99"/>
      <c r="BK70" s="100"/>
      <c r="BL70" s="99"/>
      <c r="BM70" s="100"/>
      <c r="BN70" s="99"/>
      <c r="BO70" s="100"/>
      <c r="BP70" s="99"/>
      <c r="BQ70" s="100"/>
      <c r="BR70" s="99"/>
      <c r="BS70" s="100"/>
      <c r="BT70" s="99"/>
      <c r="BU70" s="100"/>
      <c r="BV70" s="103"/>
    </row>
    <row r="71" spans="2:76" ht="28.5" customHeight="1" x14ac:dyDescent="0.15">
      <c r="B71" s="89">
        <f t="shared" si="0"/>
        <v>66</v>
      </c>
      <c r="C71" s="96" t="s">
        <v>290</v>
      </c>
      <c r="D71" s="97"/>
      <c r="E71" s="98"/>
      <c r="F71" s="99"/>
      <c r="G71" s="100"/>
      <c r="H71" s="99"/>
      <c r="I71" s="100"/>
      <c r="J71" s="99"/>
      <c r="K71" s="100"/>
      <c r="L71" s="99"/>
      <c r="M71" s="100"/>
      <c r="N71" s="99"/>
      <c r="O71" s="100"/>
      <c r="P71" s="99"/>
      <c r="Q71" s="100"/>
      <c r="R71" s="99"/>
      <c r="S71" s="100"/>
      <c r="T71" s="99"/>
      <c r="U71" s="100"/>
      <c r="V71" s="99"/>
      <c r="W71" s="100"/>
      <c r="X71" s="99"/>
      <c r="Y71" s="100"/>
      <c r="Z71" s="99"/>
      <c r="AA71" s="100"/>
      <c r="AB71" s="97"/>
      <c r="AC71" s="98"/>
      <c r="AD71" s="99"/>
      <c r="AE71" s="100"/>
      <c r="AF71" s="99"/>
      <c r="AG71" s="100"/>
      <c r="AH71" s="99"/>
      <c r="AI71" s="100"/>
      <c r="AJ71" s="99"/>
      <c r="AK71" s="100"/>
      <c r="AL71" s="99"/>
      <c r="AM71" s="100"/>
      <c r="AN71" s="99"/>
      <c r="AO71" s="100"/>
      <c r="AP71" s="99"/>
      <c r="AQ71" s="100"/>
      <c r="AR71" s="99"/>
      <c r="AS71" s="100"/>
      <c r="AT71" s="99"/>
      <c r="AU71" s="100"/>
      <c r="AV71" s="99"/>
      <c r="AW71" s="100"/>
      <c r="AX71" s="99"/>
      <c r="AY71" s="100"/>
      <c r="AZ71" s="97"/>
      <c r="BA71" s="98"/>
      <c r="BB71" s="99"/>
      <c r="BC71" s="100"/>
      <c r="BD71" s="99"/>
      <c r="BE71" s="100"/>
      <c r="BF71" s="99"/>
      <c r="BG71" s="100"/>
      <c r="BH71" s="99"/>
      <c r="BI71" s="100"/>
      <c r="BJ71" s="99"/>
      <c r="BK71" s="100"/>
      <c r="BL71" s="99"/>
      <c r="BM71" s="100"/>
      <c r="BN71" s="99"/>
      <c r="BO71" s="100"/>
      <c r="BP71" s="99"/>
      <c r="BQ71" s="100"/>
      <c r="BR71" s="99"/>
      <c r="BS71" s="100"/>
      <c r="BT71" s="99"/>
      <c r="BU71" s="100"/>
      <c r="BV71" s="103"/>
    </row>
    <row r="72" spans="2:76" ht="12" customHeight="1" x14ac:dyDescent="0.15">
      <c r="C72" s="104"/>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105"/>
    </row>
    <row r="73" spans="2:76" s="106" customFormat="1" ht="15" customHeight="1" x14ac:dyDescent="0.15">
      <c r="C73" s="106" t="s">
        <v>426</v>
      </c>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107"/>
      <c r="BX73" s="108"/>
    </row>
    <row r="74" spans="2:76" s="106" customFormat="1" ht="15" customHeight="1" x14ac:dyDescent="0.15">
      <c r="C74" s="106" t="s">
        <v>427</v>
      </c>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107"/>
      <c r="BX74" s="108"/>
    </row>
    <row r="75" spans="2:76" s="106" customFormat="1" ht="15" customHeight="1" x14ac:dyDescent="0.15">
      <c r="C75" s="106" t="s">
        <v>156</v>
      </c>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107"/>
      <c r="BX75" s="108"/>
    </row>
    <row r="76" spans="2:76" ht="15" customHeight="1" x14ac:dyDescent="0.15">
      <c r="C76" s="106"/>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531" t="s">
        <v>1</v>
      </c>
      <c r="BQ76" s="532"/>
      <c r="BR76" s="532"/>
      <c r="BS76" s="532"/>
      <c r="BT76" s="532"/>
      <c r="BU76" s="533"/>
      <c r="BV76" s="83"/>
    </row>
    <row r="77" spans="2:76" x14ac:dyDescent="0.15">
      <c r="C77" s="104"/>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105"/>
    </row>
    <row r="78" spans="2:76" x14ac:dyDescent="0.15">
      <c r="C78" s="104"/>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105"/>
    </row>
    <row r="79" spans="2:76" x14ac:dyDescent="0.15">
      <c r="C79" s="109"/>
    </row>
    <row r="80" spans="2:76" x14ac:dyDescent="0.15">
      <c r="C80" s="109"/>
    </row>
    <row r="81" spans="3:3" x14ac:dyDescent="0.15">
      <c r="C81" s="109"/>
    </row>
    <row r="82" spans="3:3" x14ac:dyDescent="0.15">
      <c r="C82" s="109"/>
    </row>
    <row r="83" spans="3:3" x14ac:dyDescent="0.15">
      <c r="C83" s="109"/>
    </row>
    <row r="84" spans="3:3" x14ac:dyDescent="0.15">
      <c r="C84" s="109"/>
    </row>
    <row r="85" spans="3:3" x14ac:dyDescent="0.15">
      <c r="C85" s="109"/>
    </row>
    <row r="86" spans="3:3" x14ac:dyDescent="0.15">
      <c r="C86" s="109"/>
    </row>
    <row r="87" spans="3:3" x14ac:dyDescent="0.15">
      <c r="C87" s="109"/>
    </row>
    <row r="88" spans="3:3" x14ac:dyDescent="0.15">
      <c r="C88" s="109"/>
    </row>
    <row r="89" spans="3:3" x14ac:dyDescent="0.15">
      <c r="C89" s="109"/>
    </row>
    <row r="90" spans="3:3" x14ac:dyDescent="0.15">
      <c r="C90" s="109"/>
    </row>
    <row r="91" spans="3:3" x14ac:dyDescent="0.15">
      <c r="C91" s="109"/>
    </row>
    <row r="92" spans="3:3" x14ac:dyDescent="0.15">
      <c r="C92" s="109"/>
    </row>
  </sheetData>
  <mergeCells count="40">
    <mergeCell ref="C1:BV1"/>
    <mergeCell ref="C2:BV2"/>
    <mergeCell ref="C4:C5"/>
    <mergeCell ref="BV4:BV5"/>
    <mergeCell ref="D5:E5"/>
    <mergeCell ref="F5:G5"/>
    <mergeCell ref="H5:I5"/>
    <mergeCell ref="J5:K5"/>
    <mergeCell ref="L5:M5"/>
    <mergeCell ref="AJ5:AK5"/>
    <mergeCell ref="N5:O5"/>
    <mergeCell ref="P5:Q5"/>
    <mergeCell ref="R5:S5"/>
    <mergeCell ref="T5:U5"/>
    <mergeCell ref="V5:W5"/>
    <mergeCell ref="X5:Y5"/>
    <mergeCell ref="Z5:AA5"/>
    <mergeCell ref="AB5:AC5"/>
    <mergeCell ref="AD5:AE5"/>
    <mergeCell ref="AF5:AG5"/>
    <mergeCell ref="AH5:AI5"/>
    <mergeCell ref="BH5:BI5"/>
    <mergeCell ref="AL5:AM5"/>
    <mergeCell ref="AN5:AO5"/>
    <mergeCell ref="AP5:AQ5"/>
    <mergeCell ref="AR5:AS5"/>
    <mergeCell ref="AT5:AU5"/>
    <mergeCell ref="AV5:AW5"/>
    <mergeCell ref="AX5:AY5"/>
    <mergeCell ref="AZ5:BA5"/>
    <mergeCell ref="BB5:BC5"/>
    <mergeCell ref="BD5:BE5"/>
    <mergeCell ref="BF5:BG5"/>
    <mergeCell ref="BP76:BU76"/>
    <mergeCell ref="BJ5:BK5"/>
    <mergeCell ref="BL5:BM5"/>
    <mergeCell ref="BN5:BO5"/>
    <mergeCell ref="BP5:BQ5"/>
    <mergeCell ref="BR5:BS5"/>
    <mergeCell ref="BT5:BU5"/>
  </mergeCells>
  <phoneticPr fontId="9"/>
  <printOptions horizontalCentered="1"/>
  <pageMargins left="0.39370078740157483" right="0.39370078740157483" top="0.59055118110236227" bottom="0.59055118110236227" header="0.31496062992125984" footer="0.31496062992125984"/>
  <pageSetup paperSize="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C5C15-8396-4DBE-A663-93409499C70C}">
  <dimension ref="A1:D45"/>
  <sheetViews>
    <sheetView showGridLines="0" view="pageBreakPreview" zoomScale="70" zoomScaleNormal="100" zoomScaleSheetLayoutView="70" workbookViewId="0">
      <selection activeCell="B28" sqref="B28"/>
    </sheetView>
  </sheetViews>
  <sheetFormatPr defaultColWidth="9.109375" defaultRowHeight="15" customHeight="1" x14ac:dyDescent="0.15"/>
  <cols>
    <col min="1" max="1" width="31.6640625" style="1" customWidth="1"/>
    <col min="2" max="3" width="17" style="1" customWidth="1"/>
    <col min="4" max="4" width="31.6640625" style="1" customWidth="1"/>
    <col min="5" max="16384" width="9.109375" style="1"/>
  </cols>
  <sheetData>
    <row r="1" spans="1:4" ht="15" customHeight="1" x14ac:dyDescent="0.15">
      <c r="A1" s="527" t="s">
        <v>101</v>
      </c>
      <c r="B1" s="527"/>
      <c r="C1" s="527"/>
      <c r="D1" s="527"/>
    </row>
    <row r="13" spans="1:4" ht="26.25" customHeight="1" x14ac:dyDescent="0.15">
      <c r="A13" s="544" t="s">
        <v>220</v>
      </c>
      <c r="B13" s="544"/>
      <c r="C13" s="544"/>
      <c r="D13" s="544"/>
    </row>
    <row r="14" spans="1:4" ht="15" customHeight="1" x14ac:dyDescent="0.15">
      <c r="A14" s="2"/>
      <c r="B14" s="2"/>
      <c r="C14" s="2"/>
      <c r="D14" s="2"/>
    </row>
    <row r="15" spans="1:4" ht="26.25" customHeight="1" x14ac:dyDescent="0.15">
      <c r="A15" s="545" t="s">
        <v>221</v>
      </c>
      <c r="B15" s="545"/>
      <c r="C15" s="545"/>
      <c r="D15" s="545"/>
    </row>
    <row r="16" spans="1:4" ht="26.25" customHeight="1" x14ac:dyDescent="0.15">
      <c r="A16" s="544" t="s">
        <v>0</v>
      </c>
      <c r="B16" s="544"/>
      <c r="C16" s="544"/>
      <c r="D16" s="544"/>
    </row>
    <row r="43" spans="1:4" ht="24" customHeight="1" x14ac:dyDescent="0.15">
      <c r="A43" s="546" t="s">
        <v>219</v>
      </c>
      <c r="B43" s="528"/>
      <c r="C43" s="528"/>
      <c r="D43" s="528"/>
    </row>
    <row r="45" spans="1:4" ht="24" customHeight="1" x14ac:dyDescent="0.15">
      <c r="B45" s="20" t="s">
        <v>1</v>
      </c>
      <c r="C45" s="21"/>
    </row>
  </sheetData>
  <mergeCells count="5">
    <mergeCell ref="A1:D1"/>
    <mergeCell ref="A13:D13"/>
    <mergeCell ref="A15:D15"/>
    <mergeCell ref="A16:D16"/>
    <mergeCell ref="A43:D43"/>
  </mergeCells>
  <phoneticPr fontId="9"/>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0018-04BD-4781-92BA-9882FB2CEF20}">
  <sheetPr>
    <pageSetUpPr fitToPage="1"/>
  </sheetPr>
  <dimension ref="A1:Y153"/>
  <sheetViews>
    <sheetView showGridLines="0" view="pageBreakPreview" zoomScale="55" zoomScaleNormal="85" zoomScaleSheetLayoutView="55" workbookViewId="0">
      <selection activeCell="P76" sqref="P76"/>
    </sheetView>
  </sheetViews>
  <sheetFormatPr defaultColWidth="9" defaultRowHeight="13.5" customHeight="1" x14ac:dyDescent="0.15"/>
  <cols>
    <col min="1" max="1" width="4.44140625" style="111" customWidth="1"/>
    <col min="2" max="2" width="20.6640625" style="111" bestFit="1" customWidth="1"/>
    <col min="3" max="4" width="6.6640625" style="111" customWidth="1"/>
    <col min="5" max="5" width="6.44140625" style="111" customWidth="1"/>
    <col min="6" max="12" width="6.44140625" style="112" customWidth="1"/>
    <col min="13" max="13" width="7" style="112" customWidth="1"/>
    <col min="14" max="14" width="7" style="111" customWidth="1"/>
    <col min="15" max="17" width="7" style="112" customWidth="1"/>
    <col min="18" max="18" width="6.6640625" style="112" customWidth="1"/>
    <col min="19" max="19" width="7.109375" style="112" customWidth="1"/>
    <col min="20" max="22" width="7" style="112" customWidth="1"/>
    <col min="23" max="23" width="7.33203125" style="112" customWidth="1"/>
    <col min="24" max="24" width="7.109375" style="112" customWidth="1"/>
    <col min="25" max="25" width="5" style="112" customWidth="1"/>
    <col min="26" max="26" width="9.88671875" style="112" bestFit="1" customWidth="1"/>
    <col min="27" max="16384" width="9" style="112"/>
  </cols>
  <sheetData>
    <row r="1" spans="1:24" ht="13.5" customHeight="1" x14ac:dyDescent="0.15">
      <c r="X1" s="360" t="s">
        <v>432</v>
      </c>
    </row>
    <row r="2" spans="1:24" ht="13.5" customHeight="1" x14ac:dyDescent="0.15">
      <c r="A2" s="361" t="s">
        <v>433</v>
      </c>
      <c r="G2" s="111"/>
      <c r="H2" s="111"/>
      <c r="I2" s="111"/>
      <c r="K2" s="111"/>
      <c r="L2" s="111"/>
      <c r="S2" s="557" t="s">
        <v>5</v>
      </c>
      <c r="T2" s="557"/>
      <c r="U2" s="557"/>
      <c r="V2" s="558"/>
      <c r="W2" s="559"/>
      <c r="X2" s="560"/>
    </row>
    <row r="3" spans="1:24" ht="8.4" customHeight="1" x14ac:dyDescent="0.15">
      <c r="A3" s="361"/>
      <c r="F3" s="111"/>
      <c r="G3" s="111"/>
      <c r="H3" s="111"/>
      <c r="I3" s="111"/>
      <c r="J3" s="111"/>
      <c r="K3" s="111"/>
      <c r="L3" s="111"/>
      <c r="S3" s="111"/>
      <c r="T3" s="111"/>
      <c r="U3" s="111"/>
      <c r="V3" s="111"/>
      <c r="W3" s="111"/>
      <c r="X3" s="111"/>
    </row>
    <row r="4" spans="1:24" ht="13.5" customHeight="1" x14ac:dyDescent="0.15">
      <c r="A4" s="362" t="s">
        <v>434</v>
      </c>
      <c r="B4" s="112"/>
      <c r="C4" s="112"/>
    </row>
    <row r="5" spans="1:24" ht="13.5" customHeight="1" x14ac:dyDescent="0.15">
      <c r="A5" s="362" t="s">
        <v>435</v>
      </c>
      <c r="M5" s="362"/>
    </row>
    <row r="6" spans="1:24" ht="13.5" customHeight="1" x14ac:dyDescent="0.15">
      <c r="A6" s="362" t="s">
        <v>436</v>
      </c>
      <c r="B6" s="112"/>
      <c r="C6" s="112"/>
    </row>
    <row r="7" spans="1:24" ht="13.5" customHeight="1" x14ac:dyDescent="0.15">
      <c r="A7" s="362" t="s">
        <v>437</v>
      </c>
      <c r="B7" s="363"/>
      <c r="C7" s="363"/>
      <c r="D7" s="363"/>
      <c r="E7" s="363"/>
      <c r="F7" s="363"/>
      <c r="G7" s="363"/>
      <c r="H7" s="363"/>
      <c r="I7" s="363"/>
      <c r="J7" s="363"/>
      <c r="K7" s="363"/>
      <c r="L7" s="363"/>
      <c r="M7" s="363"/>
      <c r="N7" s="363"/>
      <c r="O7" s="363"/>
      <c r="P7" s="363"/>
      <c r="Q7" s="363"/>
      <c r="R7" s="363"/>
      <c r="S7" s="363"/>
      <c r="T7" s="363"/>
      <c r="U7" s="363"/>
      <c r="V7" s="363"/>
      <c r="W7" s="363"/>
      <c r="X7" s="364"/>
    </row>
    <row r="8" spans="1:24" ht="13.5" customHeight="1" x14ac:dyDescent="0.15">
      <c r="A8" s="362" t="s">
        <v>537</v>
      </c>
      <c r="B8" s="112"/>
      <c r="C8" s="112"/>
    </row>
    <row r="9" spans="1:24" ht="13.5" customHeight="1" x14ac:dyDescent="0.15">
      <c r="A9" s="561" t="s">
        <v>438</v>
      </c>
      <c r="B9" s="561"/>
      <c r="C9" s="561"/>
      <c r="D9" s="561"/>
      <c r="E9" s="561"/>
      <c r="F9" s="561"/>
      <c r="G9" s="561"/>
      <c r="H9" s="561"/>
      <c r="I9" s="561"/>
      <c r="J9" s="561"/>
      <c r="K9" s="561"/>
      <c r="L9" s="561"/>
      <c r="M9" s="561"/>
      <c r="N9" s="561"/>
      <c r="O9" s="561"/>
      <c r="P9" s="561"/>
      <c r="Q9" s="561"/>
      <c r="R9" s="561"/>
      <c r="S9" s="561"/>
      <c r="T9" s="561"/>
      <c r="U9" s="561"/>
      <c r="V9" s="561"/>
      <c r="W9" s="561"/>
      <c r="X9" s="364"/>
    </row>
    <row r="10" spans="1:24" ht="13.5" customHeight="1" x14ac:dyDescent="0.15">
      <c r="A10" s="362" t="s">
        <v>547</v>
      </c>
      <c r="B10" s="112"/>
      <c r="C10" s="112"/>
    </row>
    <row r="11" spans="1:24" ht="13.5" customHeight="1" x14ac:dyDescent="0.15">
      <c r="A11" s="362" t="s">
        <v>439</v>
      </c>
      <c r="B11" s="112"/>
      <c r="C11" s="112"/>
    </row>
    <row r="12" spans="1:24" ht="13.5" customHeight="1" x14ac:dyDescent="0.15">
      <c r="A12" s="362" t="s">
        <v>545</v>
      </c>
      <c r="B12" s="112"/>
      <c r="C12" s="112"/>
    </row>
    <row r="13" spans="1:24" ht="13.5" customHeight="1" x14ac:dyDescent="0.15">
      <c r="A13" s="365"/>
      <c r="M13" s="366"/>
    </row>
    <row r="14" spans="1:24" ht="13.5" customHeight="1" x14ac:dyDescent="0.15">
      <c r="A14" s="562" t="s">
        <v>440</v>
      </c>
      <c r="B14" s="566" t="s">
        <v>441</v>
      </c>
      <c r="C14" s="569" t="s">
        <v>529</v>
      </c>
      <c r="D14" s="570"/>
      <c r="E14" s="570"/>
      <c r="F14" s="570"/>
      <c r="G14" s="570"/>
      <c r="H14" s="570"/>
      <c r="I14" s="570"/>
      <c r="J14" s="570"/>
      <c r="K14" s="570"/>
      <c r="L14" s="571"/>
      <c r="M14" s="570" t="s">
        <v>442</v>
      </c>
      <c r="N14" s="570"/>
      <c r="O14" s="570"/>
      <c r="P14" s="570"/>
      <c r="Q14" s="570"/>
      <c r="R14" s="570"/>
      <c r="S14" s="570"/>
      <c r="T14" s="570"/>
      <c r="U14" s="570"/>
      <c r="V14" s="570"/>
      <c r="W14" s="570"/>
      <c r="X14" s="572"/>
    </row>
    <row r="15" spans="1:24" ht="13.5" customHeight="1" x14ac:dyDescent="0.15">
      <c r="A15" s="563"/>
      <c r="B15" s="567"/>
      <c r="C15" s="547" t="s">
        <v>443</v>
      </c>
      <c r="D15" s="550" t="s">
        <v>444</v>
      </c>
      <c r="E15" s="553" t="s">
        <v>445</v>
      </c>
      <c r="F15" s="554"/>
      <c r="G15" s="554"/>
      <c r="H15" s="554"/>
      <c r="I15" s="554"/>
      <c r="J15" s="554"/>
      <c r="K15" s="554"/>
      <c r="L15" s="556"/>
      <c r="M15" s="547" t="s">
        <v>446</v>
      </c>
      <c r="N15" s="550" t="s">
        <v>447</v>
      </c>
      <c r="O15" s="553" t="s">
        <v>445</v>
      </c>
      <c r="P15" s="554"/>
      <c r="Q15" s="554"/>
      <c r="R15" s="554"/>
      <c r="S15" s="554"/>
      <c r="T15" s="554"/>
      <c r="U15" s="554"/>
      <c r="V15" s="554"/>
      <c r="W15" s="554"/>
      <c r="X15" s="555"/>
    </row>
    <row r="16" spans="1:24" ht="13.5" customHeight="1" x14ac:dyDescent="0.15">
      <c r="A16" s="564"/>
      <c r="B16" s="567"/>
      <c r="C16" s="548"/>
      <c r="D16" s="551"/>
      <c r="E16" s="553" t="s">
        <v>448</v>
      </c>
      <c r="F16" s="554"/>
      <c r="G16" s="554"/>
      <c r="H16" s="555"/>
      <c r="I16" s="553" t="s">
        <v>449</v>
      </c>
      <c r="J16" s="554"/>
      <c r="K16" s="554"/>
      <c r="L16" s="556"/>
      <c r="M16" s="548"/>
      <c r="N16" s="551"/>
      <c r="O16" s="553" t="s">
        <v>448</v>
      </c>
      <c r="P16" s="554"/>
      <c r="Q16" s="554"/>
      <c r="R16" s="554"/>
      <c r="S16" s="555"/>
      <c r="T16" s="553" t="s">
        <v>449</v>
      </c>
      <c r="U16" s="554"/>
      <c r="V16" s="554"/>
      <c r="W16" s="554"/>
      <c r="X16" s="555"/>
    </row>
    <row r="17" spans="1:24" ht="98.1" customHeight="1" thickBot="1" x14ac:dyDescent="0.2">
      <c r="A17" s="565"/>
      <c r="B17" s="568"/>
      <c r="C17" s="549"/>
      <c r="D17" s="552"/>
      <c r="E17" s="392" t="s">
        <v>450</v>
      </c>
      <c r="F17" s="393" t="s">
        <v>451</v>
      </c>
      <c r="G17" s="394" t="s">
        <v>452</v>
      </c>
      <c r="H17" s="394" t="s">
        <v>453</v>
      </c>
      <c r="I17" s="392" t="s">
        <v>450</v>
      </c>
      <c r="J17" s="393" t="s">
        <v>451</v>
      </c>
      <c r="K17" s="394" t="s">
        <v>454</v>
      </c>
      <c r="L17" s="394" t="s">
        <v>455</v>
      </c>
      <c r="M17" s="549"/>
      <c r="N17" s="552"/>
      <c r="O17" s="395" t="s">
        <v>450</v>
      </c>
      <c r="P17" s="396" t="s">
        <v>456</v>
      </c>
      <c r="Q17" s="396" t="s">
        <v>457</v>
      </c>
      <c r="R17" s="396" t="s">
        <v>458</v>
      </c>
      <c r="S17" s="396" t="s">
        <v>459</v>
      </c>
      <c r="T17" s="395" t="s">
        <v>450</v>
      </c>
      <c r="U17" s="396" t="s">
        <v>460</v>
      </c>
      <c r="V17" s="396" t="s">
        <v>461</v>
      </c>
      <c r="W17" s="395" t="s">
        <v>462</v>
      </c>
      <c r="X17" s="395" t="s">
        <v>463</v>
      </c>
    </row>
    <row r="18" spans="1:24" ht="12.75" customHeight="1" thickTop="1" x14ac:dyDescent="0.15">
      <c r="A18" s="583">
        <v>1</v>
      </c>
      <c r="B18" s="585" t="s">
        <v>292</v>
      </c>
      <c r="C18" s="587">
        <f>SUM(E18:E20,I18:I20)</f>
        <v>300</v>
      </c>
      <c r="D18" s="589">
        <v>140</v>
      </c>
      <c r="E18" s="399">
        <v>100</v>
      </c>
      <c r="F18" s="367">
        <f t="shared" ref="F18:F81" si="0">IFERROR(E18/210*1000,"")</f>
        <v>476.19047619047615</v>
      </c>
      <c r="G18" s="368">
        <f>IFERROR(F18*(1-H18),"")</f>
        <v>261.90476190476193</v>
      </c>
      <c r="H18" s="369">
        <f>0.45</f>
        <v>0.45</v>
      </c>
      <c r="I18" s="399">
        <v>100</v>
      </c>
      <c r="J18" s="367">
        <f>IFERROR(I18/210/SQRT(3)*1000,"")</f>
        <v>274.92869961410747</v>
      </c>
      <c r="K18" s="368">
        <f>IFERROR(J18*(1-L18),"")</f>
        <v>178.70365474916986</v>
      </c>
      <c r="L18" s="389">
        <f>0.35</f>
        <v>0.35</v>
      </c>
      <c r="M18" s="591"/>
      <c r="N18" s="583">
        <f>+O18+O20+T18+T20+O19+T19</f>
        <v>0</v>
      </c>
      <c r="O18" s="438"/>
      <c r="P18" s="370" t="str">
        <f>IF(O18="","",O18/210*1000)</f>
        <v/>
      </c>
      <c r="Q18" s="434"/>
      <c r="R18" s="371" t="str">
        <f>IF(P18="","",Q18/P18)</f>
        <v/>
      </c>
      <c r="S18" s="371" t="str">
        <f>IF(P18="","",(G18+Q18)/P18)</f>
        <v/>
      </c>
      <c r="T18" s="438"/>
      <c r="U18" s="370" t="str">
        <f>IF(T18="","",T18/210/SQRT(3)*1000)</f>
        <v/>
      </c>
      <c r="V18" s="434"/>
      <c r="W18" s="371" t="str">
        <f>IF(U18="","",V18/U18)</f>
        <v/>
      </c>
      <c r="X18" s="372" t="str">
        <f>IF(U18="","",IF(K18="",(0+V18)/U18,(K18+V18)/U18))</f>
        <v/>
      </c>
    </row>
    <row r="19" spans="1:24" ht="12.75" customHeight="1" x14ac:dyDescent="0.15">
      <c r="A19" s="584"/>
      <c r="B19" s="586"/>
      <c r="C19" s="588"/>
      <c r="D19" s="590"/>
      <c r="E19" s="400">
        <v>100</v>
      </c>
      <c r="F19" s="373">
        <f t="shared" si="0"/>
        <v>476.19047619047615</v>
      </c>
      <c r="G19" s="374">
        <f t="shared" ref="G19:G82" si="1">IFERROR(F19*(1-H19),"")</f>
        <v>261.90476190476193</v>
      </c>
      <c r="H19" s="375">
        <f>0.45</f>
        <v>0.45</v>
      </c>
      <c r="I19" s="400" t="s">
        <v>464</v>
      </c>
      <c r="J19" s="390" t="str">
        <f t="shared" ref="J19:J82" si="2">IFERROR(I19/210/SQRT(3)*1000,"")</f>
        <v/>
      </c>
      <c r="K19" s="374" t="str">
        <f t="shared" ref="K19:K82" si="3">IFERROR(J19*(1-L19),"")</f>
        <v/>
      </c>
      <c r="L19" s="391"/>
      <c r="M19" s="592"/>
      <c r="N19" s="584"/>
      <c r="O19" s="439"/>
      <c r="P19" s="376" t="str">
        <f t="shared" ref="P19:P82" si="4">IF(O19="","",O19/210*1000)</f>
        <v/>
      </c>
      <c r="Q19" s="435"/>
      <c r="R19" s="377" t="str">
        <f t="shared" ref="R19:R82" si="5">IF(P19="","",Q19/P19)</f>
        <v/>
      </c>
      <c r="S19" s="377" t="str">
        <f t="shared" ref="S19:S82" si="6">IF(P19="","",(G19+Q19)/P19)</f>
        <v/>
      </c>
      <c r="T19" s="439"/>
      <c r="U19" s="378" t="str">
        <f t="shared" ref="U19:U82" si="7">IF(T19="","",T19/210/SQRT(3)*1000)</f>
        <v/>
      </c>
      <c r="V19" s="435"/>
      <c r="W19" s="379" t="str">
        <f t="shared" ref="W19:W82" si="8">IF(U19="","",V19/U19)</f>
        <v/>
      </c>
      <c r="X19" s="380" t="str">
        <f t="shared" ref="X19:X22" si="9">IF(U19="","",IF(K19="",(0+V19)/U19,(K19+V19)/U19))</f>
        <v/>
      </c>
    </row>
    <row r="20" spans="1:24" ht="12.75" customHeight="1" x14ac:dyDescent="0.15">
      <c r="A20" s="574"/>
      <c r="B20" s="576"/>
      <c r="C20" s="578"/>
      <c r="D20" s="580"/>
      <c r="E20" s="401" t="s">
        <v>464</v>
      </c>
      <c r="F20" s="373" t="str">
        <f t="shared" si="0"/>
        <v/>
      </c>
      <c r="G20" s="381" t="str">
        <f t="shared" si="1"/>
        <v/>
      </c>
      <c r="H20" s="382"/>
      <c r="I20" s="401" t="s">
        <v>464</v>
      </c>
      <c r="J20" s="373" t="str">
        <f t="shared" si="2"/>
        <v/>
      </c>
      <c r="K20" s="381" t="str">
        <f t="shared" si="3"/>
        <v/>
      </c>
      <c r="L20" s="391"/>
      <c r="M20" s="582"/>
      <c r="N20" s="574"/>
      <c r="O20" s="440"/>
      <c r="P20" s="378" t="str">
        <f t="shared" si="4"/>
        <v/>
      </c>
      <c r="Q20" s="436"/>
      <c r="R20" s="383" t="str">
        <f t="shared" si="5"/>
        <v/>
      </c>
      <c r="S20" s="383" t="str">
        <f t="shared" si="6"/>
        <v/>
      </c>
      <c r="T20" s="440"/>
      <c r="U20" s="378" t="str">
        <f t="shared" si="7"/>
        <v/>
      </c>
      <c r="V20" s="436"/>
      <c r="W20" s="379" t="str">
        <f t="shared" si="8"/>
        <v/>
      </c>
      <c r="X20" s="379" t="str">
        <f t="shared" si="9"/>
        <v/>
      </c>
    </row>
    <row r="21" spans="1:24" ht="12.75" customHeight="1" x14ac:dyDescent="0.15">
      <c r="A21" s="573">
        <v>2</v>
      </c>
      <c r="B21" s="575" t="s">
        <v>465</v>
      </c>
      <c r="C21" s="577">
        <f>SUM(E21:E22,I21:I22)</f>
        <v>225</v>
      </c>
      <c r="D21" s="579">
        <v>108</v>
      </c>
      <c r="E21" s="401">
        <v>75</v>
      </c>
      <c r="F21" s="373">
        <f t="shared" si="0"/>
        <v>357.14285714285717</v>
      </c>
      <c r="G21" s="381">
        <f t="shared" si="1"/>
        <v>178.57142857142858</v>
      </c>
      <c r="H21" s="382">
        <v>0.5</v>
      </c>
      <c r="I21" s="401">
        <v>150</v>
      </c>
      <c r="J21" s="373">
        <f t="shared" si="2"/>
        <v>412.39304942116127</v>
      </c>
      <c r="K21" s="381">
        <f t="shared" si="3"/>
        <v>70.106818401597437</v>
      </c>
      <c r="L21" s="391">
        <v>0.83</v>
      </c>
      <c r="M21" s="581"/>
      <c r="N21" s="573">
        <f>+O21+O22+T21+T22</f>
        <v>0</v>
      </c>
      <c r="O21" s="440"/>
      <c r="P21" s="378" t="str">
        <f t="shared" si="4"/>
        <v/>
      </c>
      <c r="Q21" s="436"/>
      <c r="R21" s="383" t="str">
        <f t="shared" si="5"/>
        <v/>
      </c>
      <c r="S21" s="383" t="str">
        <f t="shared" si="6"/>
        <v/>
      </c>
      <c r="T21" s="440"/>
      <c r="U21" s="378" t="str">
        <f t="shared" si="7"/>
        <v/>
      </c>
      <c r="V21" s="436"/>
      <c r="W21" s="379" t="str">
        <f t="shared" si="8"/>
        <v/>
      </c>
      <c r="X21" s="379" t="str">
        <f t="shared" si="9"/>
        <v/>
      </c>
    </row>
    <row r="22" spans="1:24" ht="12.75" customHeight="1" x14ac:dyDescent="0.15">
      <c r="A22" s="574"/>
      <c r="B22" s="576"/>
      <c r="C22" s="578"/>
      <c r="D22" s="580"/>
      <c r="E22" s="401" t="s">
        <v>464</v>
      </c>
      <c r="F22" s="373" t="str">
        <f t="shared" si="0"/>
        <v/>
      </c>
      <c r="G22" s="381" t="str">
        <f t="shared" si="1"/>
        <v/>
      </c>
      <c r="H22" s="382"/>
      <c r="I22" s="401" t="s">
        <v>464</v>
      </c>
      <c r="J22" s="373" t="str">
        <f t="shared" si="2"/>
        <v/>
      </c>
      <c r="K22" s="381" t="str">
        <f t="shared" si="3"/>
        <v/>
      </c>
      <c r="L22" s="391"/>
      <c r="M22" s="582"/>
      <c r="N22" s="574"/>
      <c r="O22" s="440"/>
      <c r="P22" s="378" t="str">
        <f t="shared" si="4"/>
        <v/>
      </c>
      <c r="Q22" s="436"/>
      <c r="R22" s="383" t="str">
        <f t="shared" si="5"/>
        <v/>
      </c>
      <c r="S22" s="383" t="str">
        <f t="shared" si="6"/>
        <v/>
      </c>
      <c r="T22" s="440"/>
      <c r="U22" s="378" t="str">
        <f t="shared" si="7"/>
        <v/>
      </c>
      <c r="V22" s="436"/>
      <c r="W22" s="379" t="str">
        <f t="shared" si="8"/>
        <v/>
      </c>
      <c r="X22" s="388" t="str">
        <f t="shared" si="9"/>
        <v/>
      </c>
    </row>
    <row r="23" spans="1:24" ht="12.75" customHeight="1" x14ac:dyDescent="0.15">
      <c r="A23" s="573">
        <v>3</v>
      </c>
      <c r="B23" s="575" t="s">
        <v>466</v>
      </c>
      <c r="C23" s="577">
        <f>SUM(E23:E25,I23:I25)</f>
        <v>600</v>
      </c>
      <c r="D23" s="579">
        <v>136</v>
      </c>
      <c r="E23" s="401">
        <v>100</v>
      </c>
      <c r="F23" s="373">
        <f t="shared" si="0"/>
        <v>476.19047619047615</v>
      </c>
      <c r="G23" s="381">
        <f t="shared" si="1"/>
        <v>138.0952380952381</v>
      </c>
      <c r="H23" s="382">
        <v>0.71</v>
      </c>
      <c r="I23" s="401">
        <v>200</v>
      </c>
      <c r="J23" s="373">
        <f t="shared" si="2"/>
        <v>549.85739922821494</v>
      </c>
      <c r="K23" s="381">
        <f t="shared" si="3"/>
        <v>120.96862783020727</v>
      </c>
      <c r="L23" s="391">
        <v>0.78</v>
      </c>
      <c r="M23" s="581"/>
      <c r="N23" s="573">
        <f>+O23+O25+T23+T25+O24+T24</f>
        <v>0</v>
      </c>
      <c r="O23" s="440"/>
      <c r="P23" s="378" t="str">
        <f t="shared" si="4"/>
        <v/>
      </c>
      <c r="Q23" s="436"/>
      <c r="R23" s="383" t="str">
        <f t="shared" si="5"/>
        <v/>
      </c>
      <c r="S23" s="383" t="str">
        <f t="shared" si="6"/>
        <v/>
      </c>
      <c r="T23" s="440"/>
      <c r="U23" s="378" t="str">
        <f t="shared" si="7"/>
        <v/>
      </c>
      <c r="V23" s="436"/>
      <c r="W23" s="379" t="str">
        <f t="shared" si="8"/>
        <v/>
      </c>
      <c r="X23" s="388" t="str">
        <f>IF(U23="","",IF(K23="",(0+V23)/U23,(K23+V23)/U23))</f>
        <v/>
      </c>
    </row>
    <row r="24" spans="1:24" ht="12.75" customHeight="1" x14ac:dyDescent="0.15">
      <c r="A24" s="584"/>
      <c r="B24" s="586"/>
      <c r="C24" s="588"/>
      <c r="D24" s="590"/>
      <c r="E24" s="401">
        <v>150</v>
      </c>
      <c r="F24" s="373">
        <f t="shared" si="0"/>
        <v>714.28571428571433</v>
      </c>
      <c r="G24" s="381">
        <f t="shared" si="1"/>
        <v>135.71428571428569</v>
      </c>
      <c r="H24" s="382">
        <v>0.81</v>
      </c>
      <c r="I24" s="401" t="s">
        <v>464</v>
      </c>
      <c r="J24" s="373" t="str">
        <f t="shared" si="2"/>
        <v/>
      </c>
      <c r="K24" s="381" t="str">
        <f>IFERROR(J24*(1-L24),"")</f>
        <v/>
      </c>
      <c r="L24" s="391"/>
      <c r="M24" s="592"/>
      <c r="N24" s="584"/>
      <c r="O24" s="440"/>
      <c r="P24" s="378" t="str">
        <f t="shared" si="4"/>
        <v/>
      </c>
      <c r="Q24" s="436"/>
      <c r="R24" s="383" t="str">
        <f t="shared" si="5"/>
        <v/>
      </c>
      <c r="S24" s="383" t="str">
        <f t="shared" si="6"/>
        <v/>
      </c>
      <c r="T24" s="440"/>
      <c r="U24" s="378" t="str">
        <f t="shared" si="7"/>
        <v/>
      </c>
      <c r="V24" s="436"/>
      <c r="W24" s="379" t="str">
        <f>IF(U24="","",V24/U24)</f>
        <v/>
      </c>
      <c r="X24" s="388" t="str">
        <f>IF(U24="","",IF(K24="",(0+V24)/U24,(K24+V24)/U24))</f>
        <v/>
      </c>
    </row>
    <row r="25" spans="1:24" ht="12.75" customHeight="1" x14ac:dyDescent="0.15">
      <c r="A25" s="574"/>
      <c r="B25" s="576"/>
      <c r="C25" s="578"/>
      <c r="D25" s="580"/>
      <c r="E25" s="401">
        <v>150</v>
      </c>
      <c r="F25" s="373">
        <f t="shared" si="0"/>
        <v>714.28571428571433</v>
      </c>
      <c r="G25" s="381">
        <f t="shared" si="1"/>
        <v>57.142857142857117</v>
      </c>
      <c r="H25" s="382">
        <v>0.92</v>
      </c>
      <c r="I25" s="401" t="s">
        <v>464</v>
      </c>
      <c r="J25" s="373" t="str">
        <f t="shared" si="2"/>
        <v/>
      </c>
      <c r="K25" s="381" t="str">
        <f t="shared" si="3"/>
        <v/>
      </c>
      <c r="L25" s="391"/>
      <c r="M25" s="582"/>
      <c r="N25" s="574"/>
      <c r="O25" s="440"/>
      <c r="P25" s="378" t="str">
        <f t="shared" si="4"/>
        <v/>
      </c>
      <c r="Q25" s="436"/>
      <c r="R25" s="383" t="str">
        <f t="shared" si="5"/>
        <v/>
      </c>
      <c r="S25" s="383" t="str">
        <f t="shared" si="6"/>
        <v/>
      </c>
      <c r="T25" s="440"/>
      <c r="U25" s="378" t="str">
        <f t="shared" si="7"/>
        <v/>
      </c>
      <c r="V25" s="436"/>
      <c r="W25" s="379" t="str">
        <f>IF(U25="","",V25/U25)</f>
        <v/>
      </c>
      <c r="X25" s="379" t="str">
        <f>IF(U25="","",IF(K25="",(0+V25)/U25,(K25+V25)/U25))</f>
        <v/>
      </c>
    </row>
    <row r="26" spans="1:24" ht="12.75" customHeight="1" x14ac:dyDescent="0.15">
      <c r="A26" s="573">
        <v>4</v>
      </c>
      <c r="B26" s="575" t="s">
        <v>170</v>
      </c>
      <c r="C26" s="577">
        <f>SUM(E26:E27,I26:I27)</f>
        <v>125</v>
      </c>
      <c r="D26" s="579">
        <v>66</v>
      </c>
      <c r="E26" s="401">
        <v>50</v>
      </c>
      <c r="F26" s="373">
        <f t="shared" si="0"/>
        <v>238.09523809523807</v>
      </c>
      <c r="G26" s="381">
        <f t="shared" si="1"/>
        <v>92.857142857142847</v>
      </c>
      <c r="H26" s="382">
        <v>0.61</v>
      </c>
      <c r="I26" s="401">
        <v>75</v>
      </c>
      <c r="J26" s="373">
        <f t="shared" si="2"/>
        <v>206.19652471058063</v>
      </c>
      <c r="K26" s="381">
        <f t="shared" si="3"/>
        <v>74.230748895809029</v>
      </c>
      <c r="L26" s="391">
        <v>0.64</v>
      </c>
      <c r="M26" s="581"/>
      <c r="N26" s="573">
        <f>+O26+O27+T26+T27</f>
        <v>0</v>
      </c>
      <c r="O26" s="440"/>
      <c r="P26" s="378" t="str">
        <f t="shared" si="4"/>
        <v/>
      </c>
      <c r="Q26" s="436"/>
      <c r="R26" s="383" t="str">
        <f t="shared" si="5"/>
        <v/>
      </c>
      <c r="S26" s="383" t="str">
        <f t="shared" si="6"/>
        <v/>
      </c>
      <c r="T26" s="440"/>
      <c r="U26" s="378" t="str">
        <f t="shared" si="7"/>
        <v/>
      </c>
      <c r="V26" s="436"/>
      <c r="W26" s="379" t="str">
        <f t="shared" si="8"/>
        <v/>
      </c>
      <c r="X26" s="379" t="str">
        <f t="shared" ref="X26:X89" si="10">IF(U26="","",IF(K26="",(0+V26)/U26,(K26+V26)/U26))</f>
        <v/>
      </c>
    </row>
    <row r="27" spans="1:24" ht="12.75" customHeight="1" x14ac:dyDescent="0.15">
      <c r="A27" s="574"/>
      <c r="B27" s="576"/>
      <c r="C27" s="578"/>
      <c r="D27" s="580"/>
      <c r="E27" s="401" t="s">
        <v>464</v>
      </c>
      <c r="F27" s="373" t="str">
        <f t="shared" si="0"/>
        <v/>
      </c>
      <c r="G27" s="381" t="str">
        <f t="shared" si="1"/>
        <v/>
      </c>
      <c r="H27" s="382"/>
      <c r="I27" s="401" t="s">
        <v>464</v>
      </c>
      <c r="J27" s="373" t="str">
        <f t="shared" si="2"/>
        <v/>
      </c>
      <c r="K27" s="381" t="str">
        <f t="shared" si="3"/>
        <v/>
      </c>
      <c r="L27" s="391"/>
      <c r="M27" s="582"/>
      <c r="N27" s="574"/>
      <c r="O27" s="440"/>
      <c r="P27" s="378" t="str">
        <f t="shared" si="4"/>
        <v/>
      </c>
      <c r="Q27" s="436"/>
      <c r="R27" s="383" t="str">
        <f t="shared" si="5"/>
        <v/>
      </c>
      <c r="S27" s="383" t="str">
        <f t="shared" si="6"/>
        <v/>
      </c>
      <c r="T27" s="440"/>
      <c r="U27" s="378" t="str">
        <f t="shared" si="7"/>
        <v/>
      </c>
      <c r="V27" s="436"/>
      <c r="W27" s="379" t="str">
        <f t="shared" si="8"/>
        <v/>
      </c>
      <c r="X27" s="379" t="str">
        <f t="shared" si="10"/>
        <v/>
      </c>
    </row>
    <row r="28" spans="1:24" ht="12.75" customHeight="1" x14ac:dyDescent="0.15">
      <c r="A28" s="573">
        <v>5</v>
      </c>
      <c r="B28" s="575" t="s">
        <v>467</v>
      </c>
      <c r="C28" s="577">
        <f>SUM(E28:E29,I28:I29)</f>
        <v>500</v>
      </c>
      <c r="D28" s="579">
        <v>185</v>
      </c>
      <c r="E28" s="401">
        <v>150</v>
      </c>
      <c r="F28" s="373">
        <f t="shared" si="0"/>
        <v>714.28571428571433</v>
      </c>
      <c r="G28" s="381">
        <f t="shared" si="1"/>
        <v>192.85714285714289</v>
      </c>
      <c r="H28" s="382">
        <v>0.73</v>
      </c>
      <c r="I28" s="401">
        <v>150</v>
      </c>
      <c r="J28" s="373">
        <f t="shared" si="2"/>
        <v>412.39304942116127</v>
      </c>
      <c r="K28" s="381">
        <f t="shared" si="3"/>
        <v>115.47005383792516</v>
      </c>
      <c r="L28" s="391">
        <v>0.72</v>
      </c>
      <c r="M28" s="581"/>
      <c r="N28" s="573">
        <f>+O28+O29+T28+T29</f>
        <v>0</v>
      </c>
      <c r="O28" s="440"/>
      <c r="P28" s="378" t="str">
        <f t="shared" si="4"/>
        <v/>
      </c>
      <c r="Q28" s="436"/>
      <c r="R28" s="383" t="str">
        <f t="shared" si="5"/>
        <v/>
      </c>
      <c r="S28" s="383" t="str">
        <f t="shared" si="6"/>
        <v/>
      </c>
      <c r="T28" s="440"/>
      <c r="U28" s="378" t="str">
        <f t="shared" si="7"/>
        <v/>
      </c>
      <c r="V28" s="436"/>
      <c r="W28" s="379" t="str">
        <f t="shared" si="8"/>
        <v/>
      </c>
      <c r="X28" s="379" t="str">
        <f t="shared" si="10"/>
        <v/>
      </c>
    </row>
    <row r="29" spans="1:24" ht="12.75" customHeight="1" x14ac:dyDescent="0.15">
      <c r="A29" s="574"/>
      <c r="B29" s="576"/>
      <c r="C29" s="578"/>
      <c r="D29" s="580"/>
      <c r="E29" s="401">
        <v>200</v>
      </c>
      <c r="F29" s="373">
        <f t="shared" si="0"/>
        <v>952.38095238095229</v>
      </c>
      <c r="G29" s="381">
        <f t="shared" si="1"/>
        <v>285.71428571428572</v>
      </c>
      <c r="H29" s="382">
        <v>0.7</v>
      </c>
      <c r="I29" s="401" t="s">
        <v>464</v>
      </c>
      <c r="J29" s="373" t="str">
        <f t="shared" si="2"/>
        <v/>
      </c>
      <c r="K29" s="381" t="str">
        <f t="shared" si="3"/>
        <v/>
      </c>
      <c r="L29" s="391"/>
      <c r="M29" s="582"/>
      <c r="N29" s="574"/>
      <c r="O29" s="440"/>
      <c r="P29" s="378" t="str">
        <f t="shared" si="4"/>
        <v/>
      </c>
      <c r="Q29" s="436"/>
      <c r="R29" s="383" t="str">
        <f t="shared" si="5"/>
        <v/>
      </c>
      <c r="S29" s="383" t="str">
        <f t="shared" si="6"/>
        <v/>
      </c>
      <c r="T29" s="440"/>
      <c r="U29" s="378" t="str">
        <f t="shared" si="7"/>
        <v/>
      </c>
      <c r="V29" s="436"/>
      <c r="W29" s="379" t="str">
        <f t="shared" si="8"/>
        <v/>
      </c>
      <c r="X29" s="379" t="str">
        <f t="shared" si="10"/>
        <v/>
      </c>
    </row>
    <row r="30" spans="1:24" ht="12.75" customHeight="1" x14ac:dyDescent="0.15">
      <c r="A30" s="573">
        <v>6</v>
      </c>
      <c r="B30" s="575" t="s">
        <v>468</v>
      </c>
      <c r="C30" s="577">
        <f>SUM(E30:E31,I30:I31)</f>
        <v>225</v>
      </c>
      <c r="D30" s="579">
        <v>112</v>
      </c>
      <c r="E30" s="401">
        <v>75</v>
      </c>
      <c r="F30" s="373">
        <f t="shared" si="0"/>
        <v>357.14285714285717</v>
      </c>
      <c r="G30" s="381">
        <f t="shared" si="1"/>
        <v>178.57142857142858</v>
      </c>
      <c r="H30" s="382">
        <v>0.5</v>
      </c>
      <c r="I30" s="401">
        <v>150</v>
      </c>
      <c r="J30" s="373">
        <f t="shared" si="2"/>
        <v>412.39304942116127</v>
      </c>
      <c r="K30" s="381">
        <f t="shared" si="3"/>
        <v>98.974331861078696</v>
      </c>
      <c r="L30" s="391">
        <v>0.76</v>
      </c>
      <c r="M30" s="581"/>
      <c r="N30" s="573">
        <f>+O30+O31+T30+T31</f>
        <v>0</v>
      </c>
      <c r="O30" s="440"/>
      <c r="P30" s="378" t="str">
        <f t="shared" si="4"/>
        <v/>
      </c>
      <c r="Q30" s="436"/>
      <c r="R30" s="383" t="str">
        <f t="shared" si="5"/>
        <v/>
      </c>
      <c r="S30" s="383" t="str">
        <f t="shared" si="6"/>
        <v/>
      </c>
      <c r="T30" s="440"/>
      <c r="U30" s="378" t="str">
        <f t="shared" si="7"/>
        <v/>
      </c>
      <c r="V30" s="436"/>
      <c r="W30" s="379" t="str">
        <f t="shared" si="8"/>
        <v/>
      </c>
      <c r="X30" s="379" t="str">
        <f t="shared" si="10"/>
        <v/>
      </c>
    </row>
    <row r="31" spans="1:24" ht="12.75" customHeight="1" x14ac:dyDescent="0.15">
      <c r="A31" s="574"/>
      <c r="B31" s="576"/>
      <c r="C31" s="578"/>
      <c r="D31" s="580"/>
      <c r="E31" s="401" t="s">
        <v>464</v>
      </c>
      <c r="F31" s="373" t="str">
        <f t="shared" si="0"/>
        <v/>
      </c>
      <c r="G31" s="381" t="str">
        <f t="shared" si="1"/>
        <v/>
      </c>
      <c r="H31" s="382"/>
      <c r="I31" s="401" t="s">
        <v>464</v>
      </c>
      <c r="J31" s="373" t="str">
        <f t="shared" si="2"/>
        <v/>
      </c>
      <c r="K31" s="381" t="str">
        <f t="shared" si="3"/>
        <v/>
      </c>
      <c r="L31" s="391"/>
      <c r="M31" s="582"/>
      <c r="N31" s="574"/>
      <c r="O31" s="440"/>
      <c r="P31" s="378" t="str">
        <f t="shared" si="4"/>
        <v/>
      </c>
      <c r="Q31" s="436"/>
      <c r="R31" s="383" t="str">
        <f t="shared" si="5"/>
        <v/>
      </c>
      <c r="S31" s="383" t="str">
        <f t="shared" si="6"/>
        <v/>
      </c>
      <c r="T31" s="440"/>
      <c r="U31" s="378" t="str">
        <f t="shared" si="7"/>
        <v/>
      </c>
      <c r="V31" s="436"/>
      <c r="W31" s="379" t="str">
        <f t="shared" si="8"/>
        <v/>
      </c>
      <c r="X31" s="379" t="str">
        <f t="shared" si="10"/>
        <v/>
      </c>
    </row>
    <row r="32" spans="1:24" ht="12.75" customHeight="1" x14ac:dyDescent="0.15">
      <c r="A32" s="573">
        <v>7</v>
      </c>
      <c r="B32" s="575" t="s">
        <v>469</v>
      </c>
      <c r="C32" s="577">
        <f>SUM(E32:E33,I32:I33)</f>
        <v>225</v>
      </c>
      <c r="D32" s="579">
        <v>124</v>
      </c>
      <c r="E32" s="401">
        <v>75</v>
      </c>
      <c r="F32" s="373">
        <f t="shared" si="0"/>
        <v>357.14285714285717</v>
      </c>
      <c r="G32" s="381">
        <f t="shared" si="1"/>
        <v>239.28571428571428</v>
      </c>
      <c r="H32" s="382">
        <v>0.33</v>
      </c>
      <c r="I32" s="401">
        <v>150</v>
      </c>
      <c r="J32" s="373">
        <f t="shared" si="2"/>
        <v>412.39304942116127</v>
      </c>
      <c r="K32" s="381">
        <f t="shared" si="3"/>
        <v>111.34612334371354</v>
      </c>
      <c r="L32" s="391">
        <v>0.73</v>
      </c>
      <c r="M32" s="581"/>
      <c r="N32" s="573">
        <f>+O32+O33+T32+T33</f>
        <v>0</v>
      </c>
      <c r="O32" s="440"/>
      <c r="P32" s="378" t="str">
        <f t="shared" si="4"/>
        <v/>
      </c>
      <c r="Q32" s="436"/>
      <c r="R32" s="383" t="str">
        <f t="shared" si="5"/>
        <v/>
      </c>
      <c r="S32" s="383" t="str">
        <f t="shared" si="6"/>
        <v/>
      </c>
      <c r="T32" s="440"/>
      <c r="U32" s="378" t="str">
        <f t="shared" si="7"/>
        <v/>
      </c>
      <c r="V32" s="436"/>
      <c r="W32" s="379" t="str">
        <f t="shared" si="8"/>
        <v/>
      </c>
      <c r="X32" s="379" t="str">
        <f t="shared" si="10"/>
        <v/>
      </c>
    </row>
    <row r="33" spans="1:25" ht="12.75" customHeight="1" x14ac:dyDescent="0.15">
      <c r="A33" s="574"/>
      <c r="B33" s="576"/>
      <c r="C33" s="578"/>
      <c r="D33" s="580"/>
      <c r="E33" s="401" t="s">
        <v>464</v>
      </c>
      <c r="F33" s="373" t="str">
        <f t="shared" si="0"/>
        <v/>
      </c>
      <c r="G33" s="381" t="str">
        <f t="shared" si="1"/>
        <v/>
      </c>
      <c r="H33" s="382"/>
      <c r="I33" s="401" t="s">
        <v>464</v>
      </c>
      <c r="J33" s="373" t="str">
        <f t="shared" si="2"/>
        <v/>
      </c>
      <c r="K33" s="381" t="str">
        <f t="shared" si="3"/>
        <v/>
      </c>
      <c r="L33" s="391"/>
      <c r="M33" s="582"/>
      <c r="N33" s="574"/>
      <c r="O33" s="440"/>
      <c r="P33" s="378" t="str">
        <f t="shared" si="4"/>
        <v/>
      </c>
      <c r="Q33" s="436"/>
      <c r="R33" s="383" t="str">
        <f t="shared" si="5"/>
        <v/>
      </c>
      <c r="S33" s="383" t="str">
        <f t="shared" si="6"/>
        <v/>
      </c>
      <c r="T33" s="440"/>
      <c r="U33" s="378" t="str">
        <f t="shared" si="7"/>
        <v/>
      </c>
      <c r="V33" s="436"/>
      <c r="W33" s="379" t="str">
        <f t="shared" si="8"/>
        <v/>
      </c>
      <c r="X33" s="379" t="str">
        <f t="shared" si="10"/>
        <v/>
      </c>
    </row>
    <row r="34" spans="1:25" ht="12.75" customHeight="1" x14ac:dyDescent="0.15">
      <c r="A34" s="573">
        <v>8</v>
      </c>
      <c r="B34" s="575" t="s">
        <v>470</v>
      </c>
      <c r="C34" s="577">
        <f>SUM(E34:E35,I34:I35)</f>
        <v>200</v>
      </c>
      <c r="D34" s="579">
        <v>139</v>
      </c>
      <c r="E34" s="401">
        <v>100</v>
      </c>
      <c r="F34" s="373">
        <f t="shared" si="0"/>
        <v>476.19047619047615</v>
      </c>
      <c r="G34" s="381">
        <f t="shared" si="1"/>
        <v>180.95238095238093</v>
      </c>
      <c r="H34" s="382">
        <v>0.62</v>
      </c>
      <c r="I34" s="401">
        <v>100</v>
      </c>
      <c r="J34" s="373">
        <f t="shared" si="2"/>
        <v>274.92869961410747</v>
      </c>
      <c r="K34" s="381">
        <f t="shared" si="3"/>
        <v>175.95436775302878</v>
      </c>
      <c r="L34" s="391">
        <v>0.36</v>
      </c>
      <c r="M34" s="581"/>
      <c r="N34" s="573">
        <f>+O34+O35+T34+T35</f>
        <v>0</v>
      </c>
      <c r="O34" s="440"/>
      <c r="P34" s="378" t="str">
        <f t="shared" si="4"/>
        <v/>
      </c>
      <c r="Q34" s="436"/>
      <c r="R34" s="383" t="str">
        <f t="shared" si="5"/>
        <v/>
      </c>
      <c r="S34" s="383" t="str">
        <f t="shared" si="6"/>
        <v/>
      </c>
      <c r="T34" s="440"/>
      <c r="U34" s="378" t="str">
        <f t="shared" si="7"/>
        <v/>
      </c>
      <c r="V34" s="436"/>
      <c r="W34" s="379" t="str">
        <f t="shared" si="8"/>
        <v/>
      </c>
      <c r="X34" s="379" t="str">
        <f t="shared" si="10"/>
        <v/>
      </c>
    </row>
    <row r="35" spans="1:25" ht="12.75" customHeight="1" x14ac:dyDescent="0.15">
      <c r="A35" s="574"/>
      <c r="B35" s="576"/>
      <c r="C35" s="578"/>
      <c r="D35" s="580"/>
      <c r="E35" s="401" t="s">
        <v>464</v>
      </c>
      <c r="F35" s="373" t="str">
        <f t="shared" si="0"/>
        <v/>
      </c>
      <c r="G35" s="381" t="str">
        <f t="shared" si="1"/>
        <v/>
      </c>
      <c r="H35" s="382"/>
      <c r="I35" s="401" t="s">
        <v>464</v>
      </c>
      <c r="J35" s="373" t="str">
        <f t="shared" si="2"/>
        <v/>
      </c>
      <c r="K35" s="381" t="str">
        <f t="shared" si="3"/>
        <v/>
      </c>
      <c r="L35" s="391"/>
      <c r="M35" s="582"/>
      <c r="N35" s="574"/>
      <c r="O35" s="440"/>
      <c r="P35" s="378" t="str">
        <f t="shared" si="4"/>
        <v/>
      </c>
      <c r="Q35" s="436"/>
      <c r="R35" s="383" t="str">
        <f t="shared" si="5"/>
        <v/>
      </c>
      <c r="S35" s="383" t="str">
        <f t="shared" si="6"/>
        <v/>
      </c>
      <c r="T35" s="440"/>
      <c r="U35" s="378" t="str">
        <f t="shared" si="7"/>
        <v/>
      </c>
      <c r="V35" s="436"/>
      <c r="W35" s="379" t="str">
        <f t="shared" si="8"/>
        <v/>
      </c>
      <c r="X35" s="379" t="str">
        <f t="shared" si="10"/>
        <v/>
      </c>
    </row>
    <row r="36" spans="1:25" ht="12.75" customHeight="1" x14ac:dyDescent="0.15">
      <c r="A36" s="573">
        <v>9</v>
      </c>
      <c r="B36" s="575" t="s">
        <v>471</v>
      </c>
      <c r="C36" s="577">
        <f>SUM(E36:E37,I36:I37)</f>
        <v>250</v>
      </c>
      <c r="D36" s="579">
        <v>128</v>
      </c>
      <c r="E36" s="401">
        <v>50</v>
      </c>
      <c r="F36" s="373">
        <f t="shared" si="0"/>
        <v>238.09523809523807</v>
      </c>
      <c r="G36" s="381">
        <f t="shared" si="1"/>
        <v>157.14285714285711</v>
      </c>
      <c r="H36" s="382">
        <v>0.34</v>
      </c>
      <c r="I36" s="401">
        <v>150</v>
      </c>
      <c r="J36" s="373">
        <f t="shared" si="2"/>
        <v>412.39304942116127</v>
      </c>
      <c r="K36" s="381">
        <f t="shared" si="3"/>
        <v>173.20508075688775</v>
      </c>
      <c r="L36" s="391">
        <v>0.57999999999999996</v>
      </c>
      <c r="M36" s="581"/>
      <c r="N36" s="573">
        <f>+O36+O37+T36+T37</f>
        <v>0</v>
      </c>
      <c r="O36" s="440"/>
      <c r="P36" s="378" t="str">
        <f t="shared" si="4"/>
        <v/>
      </c>
      <c r="Q36" s="436"/>
      <c r="R36" s="383" t="str">
        <f t="shared" si="5"/>
        <v/>
      </c>
      <c r="S36" s="383" t="str">
        <f t="shared" si="6"/>
        <v/>
      </c>
      <c r="T36" s="440"/>
      <c r="U36" s="378" t="str">
        <f t="shared" si="7"/>
        <v/>
      </c>
      <c r="V36" s="436"/>
      <c r="W36" s="379" t="str">
        <f t="shared" si="8"/>
        <v/>
      </c>
      <c r="X36" s="379" t="str">
        <f t="shared" si="10"/>
        <v/>
      </c>
    </row>
    <row r="37" spans="1:25" ht="12.75" customHeight="1" x14ac:dyDescent="0.15">
      <c r="A37" s="574"/>
      <c r="B37" s="576"/>
      <c r="C37" s="578"/>
      <c r="D37" s="580"/>
      <c r="E37" s="401">
        <v>50</v>
      </c>
      <c r="F37" s="373">
        <f t="shared" si="0"/>
        <v>238.09523809523807</v>
      </c>
      <c r="G37" s="381">
        <f t="shared" si="1"/>
        <v>107.14285714285712</v>
      </c>
      <c r="H37" s="382">
        <v>0.55000000000000004</v>
      </c>
      <c r="I37" s="401" t="s">
        <v>464</v>
      </c>
      <c r="J37" s="373" t="str">
        <f t="shared" si="2"/>
        <v/>
      </c>
      <c r="K37" s="381" t="str">
        <f t="shared" si="3"/>
        <v/>
      </c>
      <c r="L37" s="391"/>
      <c r="M37" s="582"/>
      <c r="N37" s="574"/>
      <c r="O37" s="440"/>
      <c r="P37" s="378" t="str">
        <f t="shared" si="4"/>
        <v/>
      </c>
      <c r="Q37" s="436"/>
      <c r="R37" s="383" t="str">
        <f t="shared" si="5"/>
        <v/>
      </c>
      <c r="S37" s="383" t="str">
        <f t="shared" si="6"/>
        <v/>
      </c>
      <c r="T37" s="440"/>
      <c r="U37" s="378" t="str">
        <f t="shared" si="7"/>
        <v/>
      </c>
      <c r="V37" s="436"/>
      <c r="W37" s="379" t="str">
        <f t="shared" si="8"/>
        <v/>
      </c>
      <c r="X37" s="379" t="str">
        <f t="shared" si="10"/>
        <v/>
      </c>
    </row>
    <row r="38" spans="1:25" ht="12.75" customHeight="1" x14ac:dyDescent="0.15">
      <c r="A38" s="573">
        <v>10</v>
      </c>
      <c r="B38" s="575" t="s">
        <v>472</v>
      </c>
      <c r="C38" s="577">
        <f>SUM(E38:E39,I38:I39)</f>
        <v>275</v>
      </c>
      <c r="D38" s="579">
        <v>187</v>
      </c>
      <c r="E38" s="401">
        <v>75</v>
      </c>
      <c r="F38" s="373">
        <f t="shared" si="0"/>
        <v>357.14285714285717</v>
      </c>
      <c r="G38" s="381">
        <f t="shared" si="1"/>
        <v>139.28571428571431</v>
      </c>
      <c r="H38" s="382">
        <v>0.61</v>
      </c>
      <c r="I38" s="401">
        <v>50</v>
      </c>
      <c r="J38" s="373">
        <f t="shared" si="2"/>
        <v>137.46434980705374</v>
      </c>
      <c r="K38" s="381">
        <f t="shared" si="3"/>
        <v>94.850401366867075</v>
      </c>
      <c r="L38" s="391">
        <v>0.31</v>
      </c>
      <c r="M38" s="581"/>
      <c r="N38" s="573">
        <f>+O38+O39+T38+T39</f>
        <v>0</v>
      </c>
      <c r="O38" s="440"/>
      <c r="P38" s="378" t="str">
        <f t="shared" si="4"/>
        <v/>
      </c>
      <c r="Q38" s="436"/>
      <c r="R38" s="383" t="str">
        <f t="shared" si="5"/>
        <v/>
      </c>
      <c r="S38" s="383" t="str">
        <f t="shared" si="6"/>
        <v/>
      </c>
      <c r="T38" s="440"/>
      <c r="U38" s="378" t="str">
        <f t="shared" si="7"/>
        <v/>
      </c>
      <c r="V38" s="436"/>
      <c r="W38" s="379" t="str">
        <f t="shared" si="8"/>
        <v/>
      </c>
      <c r="X38" s="379" t="str">
        <f t="shared" si="10"/>
        <v/>
      </c>
    </row>
    <row r="39" spans="1:25" ht="12.75" customHeight="1" x14ac:dyDescent="0.15">
      <c r="A39" s="574"/>
      <c r="B39" s="576"/>
      <c r="C39" s="578"/>
      <c r="D39" s="580"/>
      <c r="E39" s="401" t="s">
        <v>464</v>
      </c>
      <c r="F39" s="373" t="str">
        <f t="shared" si="0"/>
        <v/>
      </c>
      <c r="G39" s="381" t="str">
        <f>IFERROR(F39*(1-H39),"")</f>
        <v/>
      </c>
      <c r="H39" s="382"/>
      <c r="I39" s="401">
        <v>150</v>
      </c>
      <c r="J39" s="373">
        <f t="shared" si="2"/>
        <v>412.39304942116127</v>
      </c>
      <c r="K39" s="381">
        <f t="shared" si="3"/>
        <v>90.726470872655469</v>
      </c>
      <c r="L39" s="391">
        <v>0.78</v>
      </c>
      <c r="M39" s="582"/>
      <c r="N39" s="574"/>
      <c r="O39" s="440"/>
      <c r="P39" s="378" t="str">
        <f t="shared" si="4"/>
        <v/>
      </c>
      <c r="Q39" s="436"/>
      <c r="R39" s="383" t="str">
        <f t="shared" si="5"/>
        <v/>
      </c>
      <c r="S39" s="383" t="str">
        <f t="shared" si="6"/>
        <v/>
      </c>
      <c r="T39" s="440"/>
      <c r="U39" s="378" t="str">
        <f t="shared" si="7"/>
        <v/>
      </c>
      <c r="V39" s="436"/>
      <c r="W39" s="379" t="str">
        <f t="shared" si="8"/>
        <v/>
      </c>
      <c r="X39" s="379" t="str">
        <f t="shared" si="10"/>
        <v/>
      </c>
    </row>
    <row r="40" spans="1:25" ht="12.75" customHeight="1" x14ac:dyDescent="0.15">
      <c r="A40" s="573">
        <v>11</v>
      </c>
      <c r="B40" s="575" t="s">
        <v>473</v>
      </c>
      <c r="C40" s="577">
        <f>SUM(E40:E41,I40:I41)</f>
        <v>400</v>
      </c>
      <c r="D40" s="579">
        <v>312</v>
      </c>
      <c r="E40" s="401">
        <v>100</v>
      </c>
      <c r="F40" s="373">
        <f t="shared" si="0"/>
        <v>476.19047619047615</v>
      </c>
      <c r="G40" s="381">
        <f t="shared" si="1"/>
        <v>219.04761904761901</v>
      </c>
      <c r="H40" s="382">
        <v>0.54</v>
      </c>
      <c r="I40" s="401">
        <v>300</v>
      </c>
      <c r="J40" s="373">
        <f t="shared" si="2"/>
        <v>824.78609884232253</v>
      </c>
      <c r="K40" s="381">
        <f t="shared" si="3"/>
        <v>197.94866372215739</v>
      </c>
      <c r="L40" s="391">
        <v>0.76</v>
      </c>
      <c r="M40" s="581"/>
      <c r="N40" s="573">
        <f>+O40+O41+T40+T41</f>
        <v>0</v>
      </c>
      <c r="O40" s="440"/>
      <c r="P40" s="378" t="str">
        <f t="shared" si="4"/>
        <v/>
      </c>
      <c r="Q40" s="436"/>
      <c r="R40" s="383" t="str">
        <f t="shared" si="5"/>
        <v/>
      </c>
      <c r="S40" s="383" t="str">
        <f t="shared" si="6"/>
        <v/>
      </c>
      <c r="T40" s="440"/>
      <c r="U40" s="378" t="str">
        <f t="shared" si="7"/>
        <v/>
      </c>
      <c r="V40" s="436"/>
      <c r="W40" s="379" t="str">
        <f t="shared" si="8"/>
        <v/>
      </c>
      <c r="X40" s="379" t="str">
        <f t="shared" si="10"/>
        <v/>
      </c>
      <c r="Y40" s="384"/>
    </row>
    <row r="41" spans="1:25" ht="12.75" customHeight="1" x14ac:dyDescent="0.15">
      <c r="A41" s="574"/>
      <c r="B41" s="576"/>
      <c r="C41" s="578"/>
      <c r="D41" s="580"/>
      <c r="E41" s="401" t="s">
        <v>464</v>
      </c>
      <c r="F41" s="373" t="str">
        <f>IFERROR(E41/210*1000,"")</f>
        <v/>
      </c>
      <c r="G41" s="381" t="str">
        <f>IFERROR(F41*(1-H41),"")</f>
        <v/>
      </c>
      <c r="H41" s="382"/>
      <c r="I41" s="401" t="s">
        <v>464</v>
      </c>
      <c r="J41" s="373" t="str">
        <f t="shared" si="2"/>
        <v/>
      </c>
      <c r="K41" s="381" t="str">
        <f t="shared" si="3"/>
        <v/>
      </c>
      <c r="L41" s="391"/>
      <c r="M41" s="582"/>
      <c r="N41" s="574"/>
      <c r="O41" s="440"/>
      <c r="P41" s="378" t="str">
        <f t="shared" si="4"/>
        <v/>
      </c>
      <c r="Q41" s="436"/>
      <c r="R41" s="383" t="str">
        <f t="shared" si="5"/>
        <v/>
      </c>
      <c r="S41" s="383" t="str">
        <f t="shared" si="6"/>
        <v/>
      </c>
      <c r="T41" s="440"/>
      <c r="U41" s="378" t="str">
        <f t="shared" si="7"/>
        <v/>
      </c>
      <c r="V41" s="436"/>
      <c r="W41" s="379" t="str">
        <f t="shared" si="8"/>
        <v/>
      </c>
      <c r="X41" s="379" t="str">
        <f t="shared" si="10"/>
        <v/>
      </c>
    </row>
    <row r="42" spans="1:25" ht="12.75" customHeight="1" x14ac:dyDescent="0.15">
      <c r="A42" s="573">
        <v>12</v>
      </c>
      <c r="B42" s="575" t="s">
        <v>474</v>
      </c>
      <c r="C42" s="577">
        <f>SUM(E42:E44,I42:I44)</f>
        <v>370</v>
      </c>
      <c r="D42" s="579">
        <v>130</v>
      </c>
      <c r="E42" s="401">
        <v>100</v>
      </c>
      <c r="F42" s="373">
        <f t="shared" si="0"/>
        <v>476.19047619047615</v>
      </c>
      <c r="G42" s="381">
        <f t="shared" si="1"/>
        <v>157.14285714285711</v>
      </c>
      <c r="H42" s="382">
        <v>0.67</v>
      </c>
      <c r="I42" s="401">
        <v>20</v>
      </c>
      <c r="J42" s="373">
        <f t="shared" si="2"/>
        <v>54.985739922821502</v>
      </c>
      <c r="K42" s="381">
        <f t="shared" si="3"/>
        <v>1.0997147984564311</v>
      </c>
      <c r="L42" s="391">
        <v>0.98</v>
      </c>
      <c r="M42" s="581"/>
      <c r="N42" s="573">
        <f>+O42+O44+T42+T44+O43+T43</f>
        <v>0</v>
      </c>
      <c r="O42" s="440"/>
      <c r="P42" s="378" t="str">
        <f t="shared" si="4"/>
        <v/>
      </c>
      <c r="Q42" s="436"/>
      <c r="R42" s="383" t="str">
        <f t="shared" si="5"/>
        <v/>
      </c>
      <c r="S42" s="383" t="str">
        <f t="shared" si="6"/>
        <v/>
      </c>
      <c r="T42" s="440"/>
      <c r="U42" s="378" t="str">
        <f t="shared" si="7"/>
        <v/>
      </c>
      <c r="V42" s="436"/>
      <c r="W42" s="379" t="str">
        <f t="shared" si="8"/>
        <v/>
      </c>
      <c r="X42" s="379" t="str">
        <f t="shared" si="10"/>
        <v/>
      </c>
    </row>
    <row r="43" spans="1:25" ht="12.75" customHeight="1" x14ac:dyDescent="0.15">
      <c r="A43" s="584"/>
      <c r="B43" s="586"/>
      <c r="C43" s="588"/>
      <c r="D43" s="590"/>
      <c r="E43" s="401">
        <v>100</v>
      </c>
      <c r="F43" s="373">
        <f t="shared" si="0"/>
        <v>476.19047619047615</v>
      </c>
      <c r="G43" s="381">
        <f t="shared" si="1"/>
        <v>138.0952380952381</v>
      </c>
      <c r="H43" s="382">
        <v>0.71</v>
      </c>
      <c r="I43" s="401">
        <v>50</v>
      </c>
      <c r="J43" s="373">
        <f t="shared" si="2"/>
        <v>137.46434980705374</v>
      </c>
      <c r="K43" s="381">
        <f t="shared" si="3"/>
        <v>92.101114370725995</v>
      </c>
      <c r="L43" s="391">
        <v>0.33</v>
      </c>
      <c r="M43" s="592"/>
      <c r="N43" s="584"/>
      <c r="O43" s="440"/>
      <c r="P43" s="378" t="str">
        <f t="shared" si="4"/>
        <v/>
      </c>
      <c r="Q43" s="436"/>
      <c r="R43" s="383" t="str">
        <f t="shared" si="5"/>
        <v/>
      </c>
      <c r="S43" s="383" t="str">
        <f t="shared" si="6"/>
        <v/>
      </c>
      <c r="T43" s="440"/>
      <c r="U43" s="378" t="str">
        <f t="shared" si="7"/>
        <v/>
      </c>
      <c r="V43" s="436"/>
      <c r="W43" s="379" t="str">
        <f t="shared" si="8"/>
        <v/>
      </c>
      <c r="X43" s="379" t="str">
        <f t="shared" si="10"/>
        <v/>
      </c>
    </row>
    <row r="44" spans="1:25" ht="12.75" customHeight="1" x14ac:dyDescent="0.15">
      <c r="A44" s="574"/>
      <c r="B44" s="576"/>
      <c r="C44" s="578"/>
      <c r="D44" s="580"/>
      <c r="E44" s="401" t="s">
        <v>464</v>
      </c>
      <c r="F44" s="373" t="str">
        <f t="shared" si="0"/>
        <v/>
      </c>
      <c r="G44" s="381" t="str">
        <f>IFERROR(F44*(1-H44),"")</f>
        <v/>
      </c>
      <c r="H44" s="382"/>
      <c r="I44" s="401">
        <v>100</v>
      </c>
      <c r="J44" s="373">
        <f t="shared" si="2"/>
        <v>274.92869961410747</v>
      </c>
      <c r="K44" s="381">
        <f t="shared" si="3"/>
        <v>104.47290585336084</v>
      </c>
      <c r="L44" s="391">
        <v>0.62</v>
      </c>
      <c r="M44" s="582"/>
      <c r="N44" s="574"/>
      <c r="O44" s="440"/>
      <c r="P44" s="378" t="str">
        <f t="shared" si="4"/>
        <v/>
      </c>
      <c r="Q44" s="436"/>
      <c r="R44" s="383" t="str">
        <f t="shared" si="5"/>
        <v/>
      </c>
      <c r="S44" s="383" t="str">
        <f t="shared" si="6"/>
        <v/>
      </c>
      <c r="T44" s="440"/>
      <c r="U44" s="378" t="str">
        <f t="shared" si="7"/>
        <v/>
      </c>
      <c r="V44" s="436"/>
      <c r="W44" s="379" t="str">
        <f t="shared" si="8"/>
        <v/>
      </c>
      <c r="X44" s="379" t="str">
        <f t="shared" si="10"/>
        <v/>
      </c>
    </row>
    <row r="45" spans="1:25" ht="12.75" customHeight="1" x14ac:dyDescent="0.15">
      <c r="A45" s="573">
        <v>13</v>
      </c>
      <c r="B45" s="575" t="s">
        <v>475</v>
      </c>
      <c r="C45" s="577">
        <f>SUM(E45:E46,I45:I46)</f>
        <v>250</v>
      </c>
      <c r="D45" s="579">
        <v>220</v>
      </c>
      <c r="E45" s="401">
        <v>50</v>
      </c>
      <c r="F45" s="373">
        <f t="shared" si="0"/>
        <v>238.09523809523807</v>
      </c>
      <c r="G45" s="381">
        <f t="shared" si="1"/>
        <v>159.52380952380949</v>
      </c>
      <c r="H45" s="382">
        <v>0.33</v>
      </c>
      <c r="I45" s="401">
        <v>50</v>
      </c>
      <c r="J45" s="373">
        <f t="shared" si="2"/>
        <v>137.46434980705374</v>
      </c>
      <c r="K45" s="381">
        <f t="shared" si="3"/>
        <v>79.729322888091176</v>
      </c>
      <c r="L45" s="391">
        <v>0.42</v>
      </c>
      <c r="M45" s="581"/>
      <c r="N45" s="573">
        <f>+O45+O46+T45+T46</f>
        <v>0</v>
      </c>
      <c r="O45" s="440"/>
      <c r="P45" s="378" t="str">
        <f t="shared" si="4"/>
        <v/>
      </c>
      <c r="Q45" s="436"/>
      <c r="R45" s="383" t="str">
        <f t="shared" si="5"/>
        <v/>
      </c>
      <c r="S45" s="383" t="str">
        <f t="shared" si="6"/>
        <v/>
      </c>
      <c r="T45" s="440"/>
      <c r="U45" s="378" t="str">
        <f t="shared" si="7"/>
        <v/>
      </c>
      <c r="V45" s="436"/>
      <c r="W45" s="379" t="str">
        <f t="shared" si="8"/>
        <v/>
      </c>
      <c r="X45" s="379" t="str">
        <f t="shared" si="10"/>
        <v/>
      </c>
    </row>
    <row r="46" spans="1:25" ht="12.75" customHeight="1" x14ac:dyDescent="0.15">
      <c r="A46" s="574"/>
      <c r="B46" s="576"/>
      <c r="C46" s="578"/>
      <c r="D46" s="580"/>
      <c r="E46" s="401" t="s">
        <v>464</v>
      </c>
      <c r="F46" s="373" t="str">
        <f t="shared" si="0"/>
        <v/>
      </c>
      <c r="G46" s="381" t="str">
        <f t="shared" si="1"/>
        <v/>
      </c>
      <c r="H46" s="382"/>
      <c r="I46" s="401">
        <v>150</v>
      </c>
      <c r="J46" s="373">
        <f t="shared" si="2"/>
        <v>412.39304942116127</v>
      </c>
      <c r="K46" s="381">
        <f t="shared" si="3"/>
        <v>197.94866372215739</v>
      </c>
      <c r="L46" s="391">
        <v>0.52</v>
      </c>
      <c r="M46" s="582"/>
      <c r="N46" s="574"/>
      <c r="O46" s="440"/>
      <c r="P46" s="378" t="str">
        <f t="shared" si="4"/>
        <v/>
      </c>
      <c r="Q46" s="436"/>
      <c r="R46" s="383" t="str">
        <f t="shared" si="5"/>
        <v/>
      </c>
      <c r="S46" s="383" t="str">
        <f t="shared" si="6"/>
        <v/>
      </c>
      <c r="T46" s="440"/>
      <c r="U46" s="378" t="str">
        <f t="shared" si="7"/>
        <v/>
      </c>
      <c r="V46" s="436"/>
      <c r="W46" s="379" t="str">
        <f t="shared" si="8"/>
        <v/>
      </c>
      <c r="X46" s="379" t="str">
        <f t="shared" si="10"/>
        <v/>
      </c>
    </row>
    <row r="47" spans="1:25" ht="12.75" customHeight="1" x14ac:dyDescent="0.15">
      <c r="A47" s="573">
        <v>14</v>
      </c>
      <c r="B47" s="575" t="s">
        <v>476</v>
      </c>
      <c r="C47" s="577">
        <f>SUM(E47:E48,I47:I48)</f>
        <v>275</v>
      </c>
      <c r="D47" s="579">
        <v>256</v>
      </c>
      <c r="E47" s="401">
        <v>50</v>
      </c>
      <c r="F47" s="373">
        <f t="shared" si="0"/>
        <v>238.09523809523807</v>
      </c>
      <c r="G47" s="381">
        <f t="shared" si="1"/>
        <v>190.47619047619048</v>
      </c>
      <c r="H47" s="382">
        <v>0.2</v>
      </c>
      <c r="I47" s="401">
        <v>150</v>
      </c>
      <c r="J47" s="373">
        <f t="shared" si="2"/>
        <v>412.39304942116127</v>
      </c>
      <c r="K47" s="381">
        <f t="shared" si="3"/>
        <v>259.8076211353316</v>
      </c>
      <c r="L47" s="391">
        <v>0.37</v>
      </c>
      <c r="M47" s="581"/>
      <c r="N47" s="573">
        <f>+O47+O48+T47+T48</f>
        <v>0</v>
      </c>
      <c r="O47" s="440"/>
      <c r="P47" s="378" t="str">
        <f t="shared" si="4"/>
        <v/>
      </c>
      <c r="Q47" s="436"/>
      <c r="R47" s="383" t="str">
        <f t="shared" si="5"/>
        <v/>
      </c>
      <c r="S47" s="383" t="str">
        <f t="shared" si="6"/>
        <v/>
      </c>
      <c r="T47" s="440"/>
      <c r="U47" s="378" t="str">
        <f t="shared" si="7"/>
        <v/>
      </c>
      <c r="V47" s="436"/>
      <c r="W47" s="379" t="str">
        <f t="shared" si="8"/>
        <v/>
      </c>
      <c r="X47" s="379" t="str">
        <f t="shared" si="10"/>
        <v/>
      </c>
    </row>
    <row r="48" spans="1:25" ht="12.75" customHeight="1" x14ac:dyDescent="0.15">
      <c r="A48" s="574"/>
      <c r="B48" s="576"/>
      <c r="C48" s="578"/>
      <c r="D48" s="580"/>
      <c r="E48" s="401" t="s">
        <v>464</v>
      </c>
      <c r="F48" s="373" t="str">
        <f t="shared" si="0"/>
        <v/>
      </c>
      <c r="G48" s="381" t="str">
        <f t="shared" si="1"/>
        <v/>
      </c>
      <c r="H48" s="382"/>
      <c r="I48" s="401">
        <v>75</v>
      </c>
      <c r="J48" s="373">
        <f t="shared" si="2"/>
        <v>206.19652471058063</v>
      </c>
      <c r="K48" s="381">
        <f t="shared" si="3"/>
        <v>150.52346303872386</v>
      </c>
      <c r="L48" s="391">
        <v>0.27</v>
      </c>
      <c r="M48" s="582"/>
      <c r="N48" s="574"/>
      <c r="O48" s="440"/>
      <c r="P48" s="378" t="str">
        <f t="shared" si="4"/>
        <v/>
      </c>
      <c r="Q48" s="436"/>
      <c r="R48" s="383" t="str">
        <f t="shared" si="5"/>
        <v/>
      </c>
      <c r="S48" s="383" t="str">
        <f t="shared" si="6"/>
        <v/>
      </c>
      <c r="T48" s="440"/>
      <c r="U48" s="378" t="str">
        <f t="shared" si="7"/>
        <v/>
      </c>
      <c r="V48" s="436"/>
      <c r="W48" s="379" t="str">
        <f t="shared" si="8"/>
        <v/>
      </c>
      <c r="X48" s="379" t="str">
        <f t="shared" si="10"/>
        <v/>
      </c>
    </row>
    <row r="49" spans="1:24" ht="12.75" customHeight="1" x14ac:dyDescent="0.15">
      <c r="A49" s="573">
        <v>15</v>
      </c>
      <c r="B49" s="575" t="s">
        <v>477</v>
      </c>
      <c r="C49" s="577">
        <f>SUM(E49:E50,I49:I50)</f>
        <v>375</v>
      </c>
      <c r="D49" s="579">
        <v>276</v>
      </c>
      <c r="E49" s="401">
        <v>75</v>
      </c>
      <c r="F49" s="373">
        <f t="shared" si="0"/>
        <v>357.14285714285717</v>
      </c>
      <c r="G49" s="381">
        <f t="shared" si="1"/>
        <v>178.57142857142858</v>
      </c>
      <c r="H49" s="382">
        <v>0.5</v>
      </c>
      <c r="I49" s="401">
        <v>300</v>
      </c>
      <c r="J49" s="373">
        <f t="shared" si="2"/>
        <v>824.78609884232253</v>
      </c>
      <c r="K49" s="381">
        <f t="shared" si="3"/>
        <v>230.94010767585033</v>
      </c>
      <c r="L49" s="391">
        <v>0.72</v>
      </c>
      <c r="M49" s="581"/>
      <c r="N49" s="573">
        <f>+O49+O50+T49+T50</f>
        <v>0</v>
      </c>
      <c r="O49" s="440"/>
      <c r="P49" s="378" t="str">
        <f t="shared" si="4"/>
        <v/>
      </c>
      <c r="Q49" s="436"/>
      <c r="R49" s="383" t="str">
        <f t="shared" si="5"/>
        <v/>
      </c>
      <c r="S49" s="383" t="str">
        <f t="shared" si="6"/>
        <v/>
      </c>
      <c r="T49" s="440"/>
      <c r="U49" s="378" t="str">
        <f t="shared" si="7"/>
        <v/>
      </c>
      <c r="V49" s="436"/>
      <c r="W49" s="379" t="str">
        <f t="shared" si="8"/>
        <v/>
      </c>
      <c r="X49" s="379" t="str">
        <f t="shared" si="10"/>
        <v/>
      </c>
    </row>
    <row r="50" spans="1:24" ht="12.75" customHeight="1" x14ac:dyDescent="0.15">
      <c r="A50" s="574"/>
      <c r="B50" s="576"/>
      <c r="C50" s="578"/>
      <c r="D50" s="580"/>
      <c r="E50" s="401" t="s">
        <v>464</v>
      </c>
      <c r="F50" s="373" t="str">
        <f t="shared" si="0"/>
        <v/>
      </c>
      <c r="G50" s="381" t="str">
        <f t="shared" si="1"/>
        <v/>
      </c>
      <c r="H50" s="382"/>
      <c r="I50" s="401" t="s">
        <v>464</v>
      </c>
      <c r="J50" s="373" t="str">
        <f t="shared" si="2"/>
        <v/>
      </c>
      <c r="K50" s="381" t="str">
        <f t="shared" si="3"/>
        <v/>
      </c>
      <c r="L50" s="391"/>
      <c r="M50" s="582"/>
      <c r="N50" s="574"/>
      <c r="O50" s="440"/>
      <c r="P50" s="378" t="str">
        <f t="shared" si="4"/>
        <v/>
      </c>
      <c r="Q50" s="436"/>
      <c r="R50" s="383" t="str">
        <f t="shared" si="5"/>
        <v/>
      </c>
      <c r="S50" s="383" t="str">
        <f t="shared" si="6"/>
        <v/>
      </c>
      <c r="T50" s="440"/>
      <c r="U50" s="378" t="str">
        <f t="shared" si="7"/>
        <v/>
      </c>
      <c r="V50" s="436"/>
      <c r="W50" s="379" t="str">
        <f t="shared" si="8"/>
        <v/>
      </c>
      <c r="X50" s="379" t="str">
        <f t="shared" si="10"/>
        <v/>
      </c>
    </row>
    <row r="51" spans="1:24" ht="12.75" customHeight="1" x14ac:dyDescent="0.15">
      <c r="A51" s="573">
        <v>16</v>
      </c>
      <c r="B51" s="575" t="s">
        <v>478</v>
      </c>
      <c r="C51" s="577">
        <f>SUM(E51:E52,I51:I52)</f>
        <v>375</v>
      </c>
      <c r="D51" s="579">
        <v>320</v>
      </c>
      <c r="E51" s="401">
        <v>75</v>
      </c>
      <c r="F51" s="373">
        <f t="shared" si="0"/>
        <v>357.14285714285717</v>
      </c>
      <c r="G51" s="381">
        <f t="shared" si="1"/>
        <v>228.57142857142858</v>
      </c>
      <c r="H51" s="382">
        <v>0.36</v>
      </c>
      <c r="I51" s="401">
        <v>300</v>
      </c>
      <c r="J51" s="373">
        <f t="shared" si="2"/>
        <v>824.78609884232253</v>
      </c>
      <c r="K51" s="381">
        <f t="shared" si="3"/>
        <v>272.17941261796642</v>
      </c>
      <c r="L51" s="391">
        <v>0.67</v>
      </c>
      <c r="M51" s="581"/>
      <c r="N51" s="573">
        <f>+O51+O52+T51+T52</f>
        <v>0</v>
      </c>
      <c r="O51" s="440"/>
      <c r="P51" s="378" t="str">
        <f t="shared" si="4"/>
        <v/>
      </c>
      <c r="Q51" s="436"/>
      <c r="R51" s="383" t="str">
        <f t="shared" si="5"/>
        <v/>
      </c>
      <c r="S51" s="383" t="str">
        <f t="shared" si="6"/>
        <v/>
      </c>
      <c r="T51" s="440"/>
      <c r="U51" s="378" t="str">
        <f t="shared" si="7"/>
        <v/>
      </c>
      <c r="V51" s="436"/>
      <c r="W51" s="379" t="str">
        <f t="shared" si="8"/>
        <v/>
      </c>
      <c r="X51" s="379" t="str">
        <f t="shared" si="10"/>
        <v/>
      </c>
    </row>
    <row r="52" spans="1:24" ht="12.75" customHeight="1" x14ac:dyDescent="0.15">
      <c r="A52" s="574"/>
      <c r="B52" s="576"/>
      <c r="C52" s="578"/>
      <c r="D52" s="580"/>
      <c r="E52" s="401" t="s">
        <v>464</v>
      </c>
      <c r="F52" s="373" t="str">
        <f t="shared" si="0"/>
        <v/>
      </c>
      <c r="G52" s="381" t="str">
        <f t="shared" si="1"/>
        <v/>
      </c>
      <c r="H52" s="382"/>
      <c r="I52" s="401" t="s">
        <v>464</v>
      </c>
      <c r="J52" s="373" t="str">
        <f t="shared" si="2"/>
        <v/>
      </c>
      <c r="K52" s="381" t="str">
        <f t="shared" si="3"/>
        <v/>
      </c>
      <c r="L52" s="391"/>
      <c r="M52" s="582"/>
      <c r="N52" s="574"/>
      <c r="O52" s="440"/>
      <c r="P52" s="378" t="str">
        <f t="shared" si="4"/>
        <v/>
      </c>
      <c r="Q52" s="436"/>
      <c r="R52" s="383" t="str">
        <f t="shared" si="5"/>
        <v/>
      </c>
      <c r="S52" s="383" t="str">
        <f t="shared" si="6"/>
        <v/>
      </c>
      <c r="T52" s="440"/>
      <c r="U52" s="378" t="str">
        <f t="shared" si="7"/>
        <v/>
      </c>
      <c r="V52" s="436"/>
      <c r="W52" s="379" t="str">
        <f t="shared" si="8"/>
        <v/>
      </c>
      <c r="X52" s="379" t="str">
        <f t="shared" si="10"/>
        <v/>
      </c>
    </row>
    <row r="53" spans="1:24" ht="12.75" customHeight="1" x14ac:dyDescent="0.15">
      <c r="A53" s="573">
        <v>17</v>
      </c>
      <c r="B53" s="575" t="s">
        <v>479</v>
      </c>
      <c r="C53" s="577">
        <f>SUM(E53:E54,I53:I54)</f>
        <v>300</v>
      </c>
      <c r="D53" s="579">
        <v>144</v>
      </c>
      <c r="E53" s="401">
        <v>150</v>
      </c>
      <c r="F53" s="373">
        <f t="shared" si="0"/>
        <v>714.28571428571433</v>
      </c>
      <c r="G53" s="381">
        <f t="shared" si="1"/>
        <v>350</v>
      </c>
      <c r="H53" s="382">
        <v>0.51</v>
      </c>
      <c r="I53" s="401">
        <v>100</v>
      </c>
      <c r="J53" s="373">
        <f t="shared" si="2"/>
        <v>274.92869961410747</v>
      </c>
      <c r="K53" s="381">
        <f t="shared" si="3"/>
        <v>98.974331861078682</v>
      </c>
      <c r="L53" s="391">
        <v>0.64</v>
      </c>
      <c r="M53" s="581"/>
      <c r="N53" s="573">
        <f>+O53+O54+T53+T54</f>
        <v>0</v>
      </c>
      <c r="O53" s="440"/>
      <c r="P53" s="378" t="str">
        <f t="shared" si="4"/>
        <v/>
      </c>
      <c r="Q53" s="436"/>
      <c r="R53" s="383" t="str">
        <f t="shared" si="5"/>
        <v/>
      </c>
      <c r="S53" s="383" t="str">
        <f t="shared" si="6"/>
        <v/>
      </c>
      <c r="T53" s="440"/>
      <c r="U53" s="378" t="str">
        <f t="shared" si="7"/>
        <v/>
      </c>
      <c r="V53" s="436"/>
      <c r="W53" s="379" t="str">
        <f t="shared" si="8"/>
        <v/>
      </c>
      <c r="X53" s="379" t="str">
        <f t="shared" si="10"/>
        <v/>
      </c>
    </row>
    <row r="54" spans="1:24" ht="12.75" customHeight="1" x14ac:dyDescent="0.15">
      <c r="A54" s="574"/>
      <c r="B54" s="576"/>
      <c r="C54" s="578"/>
      <c r="D54" s="580"/>
      <c r="E54" s="401" t="s">
        <v>464</v>
      </c>
      <c r="F54" s="373" t="str">
        <f t="shared" si="0"/>
        <v/>
      </c>
      <c r="G54" s="381" t="str">
        <f t="shared" si="1"/>
        <v/>
      </c>
      <c r="H54" s="382"/>
      <c r="I54" s="401">
        <v>50</v>
      </c>
      <c r="J54" s="373">
        <f t="shared" si="2"/>
        <v>137.46434980705374</v>
      </c>
      <c r="K54" s="381">
        <f t="shared" si="3"/>
        <v>39.864661444045588</v>
      </c>
      <c r="L54" s="391">
        <v>0.71</v>
      </c>
      <c r="M54" s="582"/>
      <c r="N54" s="574"/>
      <c r="O54" s="440"/>
      <c r="P54" s="378" t="str">
        <f t="shared" si="4"/>
        <v/>
      </c>
      <c r="Q54" s="436"/>
      <c r="R54" s="383" t="str">
        <f t="shared" si="5"/>
        <v/>
      </c>
      <c r="S54" s="383" t="str">
        <f t="shared" si="6"/>
        <v/>
      </c>
      <c r="T54" s="440"/>
      <c r="U54" s="378" t="str">
        <f t="shared" si="7"/>
        <v/>
      </c>
      <c r="V54" s="436"/>
      <c r="W54" s="379" t="str">
        <f t="shared" si="8"/>
        <v/>
      </c>
      <c r="X54" s="379" t="str">
        <f t="shared" si="10"/>
        <v/>
      </c>
    </row>
    <row r="55" spans="1:24" ht="12.75" customHeight="1" x14ac:dyDescent="0.15">
      <c r="A55" s="573">
        <v>18</v>
      </c>
      <c r="B55" s="575" t="s">
        <v>480</v>
      </c>
      <c r="C55" s="577">
        <f>SUM(E55:E56,I55:I56)</f>
        <v>250</v>
      </c>
      <c r="D55" s="579">
        <v>166</v>
      </c>
      <c r="E55" s="401">
        <v>50</v>
      </c>
      <c r="F55" s="373">
        <f t="shared" si="0"/>
        <v>238.09523809523807</v>
      </c>
      <c r="G55" s="381">
        <f t="shared" si="1"/>
        <v>219.04761904761904</v>
      </c>
      <c r="H55" s="382">
        <v>0.08</v>
      </c>
      <c r="I55" s="401">
        <v>200</v>
      </c>
      <c r="J55" s="373">
        <f t="shared" si="2"/>
        <v>549.85739922821494</v>
      </c>
      <c r="K55" s="381">
        <f t="shared" si="3"/>
        <v>412.39304942116121</v>
      </c>
      <c r="L55" s="391">
        <v>0.25</v>
      </c>
      <c r="M55" s="581"/>
      <c r="N55" s="573">
        <f>+O55+O56+T55+T56</f>
        <v>0</v>
      </c>
      <c r="O55" s="440"/>
      <c r="P55" s="378" t="str">
        <f t="shared" si="4"/>
        <v/>
      </c>
      <c r="Q55" s="436"/>
      <c r="R55" s="383" t="str">
        <f t="shared" si="5"/>
        <v/>
      </c>
      <c r="S55" s="383" t="str">
        <f t="shared" si="6"/>
        <v/>
      </c>
      <c r="T55" s="440"/>
      <c r="U55" s="378" t="str">
        <f t="shared" si="7"/>
        <v/>
      </c>
      <c r="V55" s="436"/>
      <c r="W55" s="379" t="str">
        <f t="shared" si="8"/>
        <v/>
      </c>
      <c r="X55" s="379" t="str">
        <f t="shared" si="10"/>
        <v/>
      </c>
    </row>
    <row r="56" spans="1:24" ht="12.75" customHeight="1" x14ac:dyDescent="0.15">
      <c r="A56" s="574"/>
      <c r="B56" s="576"/>
      <c r="C56" s="578"/>
      <c r="D56" s="580"/>
      <c r="E56" s="401" t="s">
        <v>464</v>
      </c>
      <c r="F56" s="373" t="str">
        <f t="shared" si="0"/>
        <v/>
      </c>
      <c r="G56" s="381" t="str">
        <f t="shared" si="1"/>
        <v/>
      </c>
      <c r="H56" s="382"/>
      <c r="I56" s="401" t="s">
        <v>464</v>
      </c>
      <c r="J56" s="373" t="str">
        <f t="shared" si="2"/>
        <v/>
      </c>
      <c r="K56" s="381" t="str">
        <f t="shared" si="3"/>
        <v/>
      </c>
      <c r="L56" s="391"/>
      <c r="M56" s="582"/>
      <c r="N56" s="574"/>
      <c r="O56" s="440"/>
      <c r="P56" s="378" t="str">
        <f t="shared" si="4"/>
        <v/>
      </c>
      <c r="Q56" s="436"/>
      <c r="R56" s="383" t="str">
        <f t="shared" si="5"/>
        <v/>
      </c>
      <c r="S56" s="383" t="str">
        <f t="shared" si="6"/>
        <v/>
      </c>
      <c r="T56" s="440"/>
      <c r="U56" s="378" t="str">
        <f t="shared" si="7"/>
        <v/>
      </c>
      <c r="V56" s="436"/>
      <c r="W56" s="379" t="str">
        <f t="shared" si="8"/>
        <v/>
      </c>
      <c r="X56" s="379" t="str">
        <f t="shared" si="10"/>
        <v/>
      </c>
    </row>
    <row r="57" spans="1:24" ht="12.75" customHeight="1" x14ac:dyDescent="0.15">
      <c r="A57" s="573">
        <v>19</v>
      </c>
      <c r="B57" s="575" t="s">
        <v>481</v>
      </c>
      <c r="C57" s="577">
        <f>SUM(E57:E58,I57:I58)</f>
        <v>375</v>
      </c>
      <c r="D57" s="579">
        <v>288</v>
      </c>
      <c r="E57" s="401">
        <v>75</v>
      </c>
      <c r="F57" s="373">
        <f t="shared" si="0"/>
        <v>357.14285714285717</v>
      </c>
      <c r="G57" s="381">
        <f t="shared" si="1"/>
        <v>250</v>
      </c>
      <c r="H57" s="382">
        <v>0.3</v>
      </c>
      <c r="I57" s="401">
        <v>300</v>
      </c>
      <c r="J57" s="373">
        <f t="shared" si="2"/>
        <v>824.78609884232253</v>
      </c>
      <c r="K57" s="381">
        <f t="shared" si="3"/>
        <v>362.90588349062187</v>
      </c>
      <c r="L57" s="391">
        <v>0.56000000000000005</v>
      </c>
      <c r="M57" s="581"/>
      <c r="N57" s="573">
        <f>+O57+O58+T57+T58</f>
        <v>0</v>
      </c>
      <c r="O57" s="440"/>
      <c r="P57" s="378" t="str">
        <f t="shared" si="4"/>
        <v/>
      </c>
      <c r="Q57" s="436"/>
      <c r="R57" s="383" t="str">
        <f t="shared" si="5"/>
        <v/>
      </c>
      <c r="S57" s="383" t="str">
        <f t="shared" si="6"/>
        <v/>
      </c>
      <c r="T57" s="440"/>
      <c r="U57" s="378" t="str">
        <f t="shared" si="7"/>
        <v/>
      </c>
      <c r="V57" s="436"/>
      <c r="W57" s="379" t="str">
        <f t="shared" si="8"/>
        <v/>
      </c>
      <c r="X57" s="379" t="str">
        <f t="shared" si="10"/>
        <v/>
      </c>
    </row>
    <row r="58" spans="1:24" ht="12.75" customHeight="1" x14ac:dyDescent="0.15">
      <c r="A58" s="574"/>
      <c r="B58" s="576"/>
      <c r="C58" s="578"/>
      <c r="D58" s="580"/>
      <c r="E58" s="401" t="s">
        <v>464</v>
      </c>
      <c r="F58" s="373" t="str">
        <f t="shared" si="0"/>
        <v/>
      </c>
      <c r="G58" s="381" t="str">
        <f t="shared" si="1"/>
        <v/>
      </c>
      <c r="H58" s="382"/>
      <c r="I58" s="401" t="s">
        <v>464</v>
      </c>
      <c r="J58" s="373" t="str">
        <f t="shared" si="2"/>
        <v/>
      </c>
      <c r="K58" s="381" t="str">
        <f t="shared" si="3"/>
        <v/>
      </c>
      <c r="L58" s="391"/>
      <c r="M58" s="582"/>
      <c r="N58" s="574"/>
      <c r="O58" s="440"/>
      <c r="P58" s="378" t="str">
        <f t="shared" si="4"/>
        <v/>
      </c>
      <c r="Q58" s="436"/>
      <c r="R58" s="383" t="str">
        <f t="shared" si="5"/>
        <v/>
      </c>
      <c r="S58" s="383" t="str">
        <f t="shared" si="6"/>
        <v/>
      </c>
      <c r="T58" s="440"/>
      <c r="U58" s="378" t="str">
        <f t="shared" si="7"/>
        <v/>
      </c>
      <c r="V58" s="436"/>
      <c r="W58" s="379" t="str">
        <f t="shared" si="8"/>
        <v/>
      </c>
      <c r="X58" s="379" t="str">
        <f t="shared" si="10"/>
        <v/>
      </c>
    </row>
    <row r="59" spans="1:24" ht="12.75" customHeight="1" x14ac:dyDescent="0.15">
      <c r="A59" s="573">
        <v>20</v>
      </c>
      <c r="B59" s="575" t="s">
        <v>482</v>
      </c>
      <c r="C59" s="577">
        <f>SUM(E59:E60,I59:I60)</f>
        <v>300</v>
      </c>
      <c r="D59" s="579">
        <v>241</v>
      </c>
      <c r="E59" s="401">
        <v>100</v>
      </c>
      <c r="F59" s="373">
        <f t="shared" si="0"/>
        <v>476.19047619047615</v>
      </c>
      <c r="G59" s="381">
        <f t="shared" si="1"/>
        <v>214.28571428571425</v>
      </c>
      <c r="H59" s="382">
        <v>0.55000000000000004</v>
      </c>
      <c r="I59" s="401">
        <v>200</v>
      </c>
      <c r="J59" s="373">
        <f t="shared" si="2"/>
        <v>549.85739922821494</v>
      </c>
      <c r="K59" s="381">
        <f t="shared" si="3"/>
        <v>137.46434980705374</v>
      </c>
      <c r="L59" s="391">
        <v>0.75</v>
      </c>
      <c r="M59" s="581"/>
      <c r="N59" s="573">
        <f>+O59+O60+T59+T60</f>
        <v>0</v>
      </c>
      <c r="O59" s="440"/>
      <c r="P59" s="378" t="str">
        <f t="shared" si="4"/>
        <v/>
      </c>
      <c r="Q59" s="436"/>
      <c r="R59" s="383" t="str">
        <f t="shared" si="5"/>
        <v/>
      </c>
      <c r="S59" s="383" t="str">
        <f t="shared" si="6"/>
        <v/>
      </c>
      <c r="T59" s="440"/>
      <c r="U59" s="378" t="str">
        <f t="shared" si="7"/>
        <v/>
      </c>
      <c r="V59" s="436"/>
      <c r="W59" s="379" t="str">
        <f t="shared" si="8"/>
        <v/>
      </c>
      <c r="X59" s="379" t="str">
        <f t="shared" si="10"/>
        <v/>
      </c>
    </row>
    <row r="60" spans="1:24" ht="12.75" customHeight="1" x14ac:dyDescent="0.15">
      <c r="A60" s="574"/>
      <c r="B60" s="576"/>
      <c r="C60" s="578"/>
      <c r="D60" s="580"/>
      <c r="E60" s="401" t="s">
        <v>464</v>
      </c>
      <c r="F60" s="373" t="str">
        <f t="shared" si="0"/>
        <v/>
      </c>
      <c r="G60" s="381" t="str">
        <f t="shared" si="1"/>
        <v/>
      </c>
      <c r="H60" s="382"/>
      <c r="I60" s="401" t="s">
        <v>464</v>
      </c>
      <c r="J60" s="373" t="str">
        <f t="shared" si="2"/>
        <v/>
      </c>
      <c r="K60" s="381" t="str">
        <f t="shared" si="3"/>
        <v/>
      </c>
      <c r="L60" s="391"/>
      <c r="M60" s="582"/>
      <c r="N60" s="574"/>
      <c r="O60" s="440"/>
      <c r="P60" s="378" t="str">
        <f t="shared" si="4"/>
        <v/>
      </c>
      <c r="Q60" s="436"/>
      <c r="R60" s="383" t="str">
        <f t="shared" si="5"/>
        <v/>
      </c>
      <c r="S60" s="383" t="str">
        <f t="shared" si="6"/>
        <v/>
      </c>
      <c r="T60" s="440"/>
      <c r="U60" s="378" t="str">
        <f t="shared" si="7"/>
        <v/>
      </c>
      <c r="V60" s="436"/>
      <c r="W60" s="379" t="str">
        <f t="shared" si="8"/>
        <v/>
      </c>
      <c r="X60" s="379" t="str">
        <f t="shared" si="10"/>
        <v/>
      </c>
    </row>
    <row r="61" spans="1:24" ht="12.75" customHeight="1" x14ac:dyDescent="0.15">
      <c r="A61" s="573">
        <v>21</v>
      </c>
      <c r="B61" s="575" t="s">
        <v>483</v>
      </c>
      <c r="C61" s="577">
        <f>SUM(E61:E62,I61:I62)</f>
        <v>250</v>
      </c>
      <c r="D61" s="579">
        <v>240</v>
      </c>
      <c r="E61" s="401">
        <v>50</v>
      </c>
      <c r="F61" s="373">
        <f t="shared" si="0"/>
        <v>238.09523809523807</v>
      </c>
      <c r="G61" s="381">
        <f t="shared" si="1"/>
        <v>164.28571428571425</v>
      </c>
      <c r="H61" s="382">
        <v>0.31</v>
      </c>
      <c r="I61" s="401">
        <v>200</v>
      </c>
      <c r="J61" s="373">
        <f t="shared" si="2"/>
        <v>549.85739922821494</v>
      </c>
      <c r="K61" s="381">
        <f t="shared" si="3"/>
        <v>340.91158752149329</v>
      </c>
      <c r="L61" s="391">
        <v>0.38</v>
      </c>
      <c r="M61" s="581"/>
      <c r="N61" s="573">
        <f>+O61+O62+T61+T62</f>
        <v>0</v>
      </c>
      <c r="O61" s="440"/>
      <c r="P61" s="378" t="str">
        <f t="shared" si="4"/>
        <v/>
      </c>
      <c r="Q61" s="436"/>
      <c r="R61" s="383" t="str">
        <f t="shared" si="5"/>
        <v/>
      </c>
      <c r="S61" s="383" t="str">
        <f t="shared" si="6"/>
        <v/>
      </c>
      <c r="T61" s="440"/>
      <c r="U61" s="378" t="str">
        <f t="shared" si="7"/>
        <v/>
      </c>
      <c r="V61" s="436"/>
      <c r="W61" s="379" t="str">
        <f t="shared" si="8"/>
        <v/>
      </c>
      <c r="X61" s="379" t="str">
        <f t="shared" si="10"/>
        <v/>
      </c>
    </row>
    <row r="62" spans="1:24" ht="12.75" customHeight="1" x14ac:dyDescent="0.15">
      <c r="A62" s="574"/>
      <c r="B62" s="576"/>
      <c r="C62" s="578"/>
      <c r="D62" s="580"/>
      <c r="E62" s="401" t="s">
        <v>464</v>
      </c>
      <c r="F62" s="373" t="str">
        <f t="shared" si="0"/>
        <v/>
      </c>
      <c r="G62" s="381" t="str">
        <f t="shared" si="1"/>
        <v/>
      </c>
      <c r="H62" s="382"/>
      <c r="I62" s="401" t="s">
        <v>464</v>
      </c>
      <c r="J62" s="373" t="str">
        <f t="shared" si="2"/>
        <v/>
      </c>
      <c r="K62" s="381" t="str">
        <f t="shared" si="3"/>
        <v/>
      </c>
      <c r="L62" s="391"/>
      <c r="M62" s="582"/>
      <c r="N62" s="574"/>
      <c r="O62" s="440"/>
      <c r="P62" s="378" t="str">
        <f t="shared" si="4"/>
        <v/>
      </c>
      <c r="Q62" s="436"/>
      <c r="R62" s="383" t="str">
        <f t="shared" si="5"/>
        <v/>
      </c>
      <c r="S62" s="383" t="str">
        <f t="shared" si="6"/>
        <v/>
      </c>
      <c r="T62" s="440"/>
      <c r="U62" s="378" t="str">
        <f t="shared" si="7"/>
        <v/>
      </c>
      <c r="V62" s="436"/>
      <c r="W62" s="379" t="str">
        <f t="shared" si="8"/>
        <v/>
      </c>
      <c r="X62" s="379" t="str">
        <f t="shared" si="10"/>
        <v/>
      </c>
    </row>
    <row r="63" spans="1:24" ht="12.75" customHeight="1" x14ac:dyDescent="0.15">
      <c r="A63" s="573">
        <v>22</v>
      </c>
      <c r="B63" s="575" t="s">
        <v>484</v>
      </c>
      <c r="C63" s="577">
        <f>SUM(E63:E64,I63:I64)</f>
        <v>200</v>
      </c>
      <c r="D63" s="579">
        <v>164</v>
      </c>
      <c r="E63" s="401">
        <v>50</v>
      </c>
      <c r="F63" s="373">
        <f t="shared" si="0"/>
        <v>238.09523809523807</v>
      </c>
      <c r="G63" s="381">
        <f t="shared" si="1"/>
        <v>173.8095238095238</v>
      </c>
      <c r="H63" s="382">
        <v>0.27</v>
      </c>
      <c r="I63" s="401">
        <v>150</v>
      </c>
      <c r="J63" s="373">
        <f t="shared" si="2"/>
        <v>412.39304942116127</v>
      </c>
      <c r="K63" s="381">
        <f t="shared" si="3"/>
        <v>193.82473322794579</v>
      </c>
      <c r="L63" s="391">
        <v>0.53</v>
      </c>
      <c r="M63" s="581"/>
      <c r="N63" s="573">
        <f>+O63+O64+T63+T64</f>
        <v>0</v>
      </c>
      <c r="O63" s="440"/>
      <c r="P63" s="378" t="str">
        <f t="shared" si="4"/>
        <v/>
      </c>
      <c r="Q63" s="436"/>
      <c r="R63" s="383" t="str">
        <f t="shared" si="5"/>
        <v/>
      </c>
      <c r="S63" s="383" t="str">
        <f t="shared" si="6"/>
        <v/>
      </c>
      <c r="T63" s="440"/>
      <c r="U63" s="378" t="str">
        <f t="shared" si="7"/>
        <v/>
      </c>
      <c r="V63" s="436"/>
      <c r="W63" s="379" t="str">
        <f t="shared" si="8"/>
        <v/>
      </c>
      <c r="X63" s="379" t="str">
        <f t="shared" si="10"/>
        <v/>
      </c>
    </row>
    <row r="64" spans="1:24" ht="12.75" customHeight="1" x14ac:dyDescent="0.15">
      <c r="A64" s="574"/>
      <c r="B64" s="576"/>
      <c r="C64" s="578"/>
      <c r="D64" s="580"/>
      <c r="E64" s="401" t="s">
        <v>464</v>
      </c>
      <c r="F64" s="373" t="str">
        <f t="shared" si="0"/>
        <v/>
      </c>
      <c r="G64" s="381" t="str">
        <f t="shared" si="1"/>
        <v/>
      </c>
      <c r="H64" s="382"/>
      <c r="I64" s="401" t="s">
        <v>464</v>
      </c>
      <c r="J64" s="373" t="str">
        <f t="shared" si="2"/>
        <v/>
      </c>
      <c r="K64" s="381" t="str">
        <f t="shared" si="3"/>
        <v/>
      </c>
      <c r="L64" s="391"/>
      <c r="M64" s="582"/>
      <c r="N64" s="574"/>
      <c r="O64" s="440"/>
      <c r="P64" s="378" t="str">
        <f t="shared" si="4"/>
        <v/>
      </c>
      <c r="Q64" s="436"/>
      <c r="R64" s="383" t="str">
        <f t="shared" si="5"/>
        <v/>
      </c>
      <c r="S64" s="383" t="str">
        <f t="shared" si="6"/>
        <v/>
      </c>
      <c r="T64" s="440"/>
      <c r="U64" s="378" t="str">
        <f t="shared" si="7"/>
        <v/>
      </c>
      <c r="V64" s="436"/>
      <c r="W64" s="379" t="str">
        <f t="shared" si="8"/>
        <v/>
      </c>
      <c r="X64" s="379" t="str">
        <f t="shared" si="10"/>
        <v/>
      </c>
    </row>
    <row r="65" spans="1:24" ht="12.75" customHeight="1" x14ac:dyDescent="0.15">
      <c r="A65" s="573">
        <v>23</v>
      </c>
      <c r="B65" s="575" t="s">
        <v>485</v>
      </c>
      <c r="C65" s="577">
        <f>SUM(E65:E66,I65:I66)</f>
        <v>275</v>
      </c>
      <c r="D65" s="579">
        <v>153</v>
      </c>
      <c r="E65" s="401">
        <v>75</v>
      </c>
      <c r="F65" s="373">
        <f t="shared" si="0"/>
        <v>357.14285714285717</v>
      </c>
      <c r="G65" s="381">
        <f t="shared" si="1"/>
        <v>150.00000000000003</v>
      </c>
      <c r="H65" s="382">
        <v>0.57999999999999996</v>
      </c>
      <c r="I65" s="401">
        <v>200</v>
      </c>
      <c r="J65" s="373">
        <f t="shared" si="2"/>
        <v>549.85739922821494</v>
      </c>
      <c r="K65" s="381">
        <f t="shared" si="3"/>
        <v>258.43297763726099</v>
      </c>
      <c r="L65" s="391">
        <v>0.53</v>
      </c>
      <c r="M65" s="581"/>
      <c r="N65" s="573">
        <f>+O65+O66+T65+T66</f>
        <v>0</v>
      </c>
      <c r="O65" s="440"/>
      <c r="P65" s="378" t="str">
        <f t="shared" si="4"/>
        <v/>
      </c>
      <c r="Q65" s="436"/>
      <c r="R65" s="383" t="str">
        <f t="shared" si="5"/>
        <v/>
      </c>
      <c r="S65" s="383" t="str">
        <f t="shared" si="6"/>
        <v/>
      </c>
      <c r="T65" s="440"/>
      <c r="U65" s="378" t="str">
        <f t="shared" si="7"/>
        <v/>
      </c>
      <c r="V65" s="436"/>
      <c r="W65" s="379" t="str">
        <f t="shared" si="8"/>
        <v/>
      </c>
      <c r="X65" s="379" t="str">
        <f t="shared" si="10"/>
        <v/>
      </c>
    </row>
    <row r="66" spans="1:24" ht="12.75" customHeight="1" x14ac:dyDescent="0.15">
      <c r="A66" s="574"/>
      <c r="B66" s="576"/>
      <c r="C66" s="578"/>
      <c r="D66" s="580"/>
      <c r="E66" s="401" t="s">
        <v>464</v>
      </c>
      <c r="F66" s="373" t="str">
        <f t="shared" si="0"/>
        <v/>
      </c>
      <c r="G66" s="381" t="str">
        <f t="shared" si="1"/>
        <v/>
      </c>
      <c r="H66" s="382"/>
      <c r="I66" s="401" t="s">
        <v>464</v>
      </c>
      <c r="J66" s="373" t="str">
        <f t="shared" si="2"/>
        <v/>
      </c>
      <c r="K66" s="381" t="str">
        <f t="shared" si="3"/>
        <v/>
      </c>
      <c r="L66" s="391"/>
      <c r="M66" s="582"/>
      <c r="N66" s="574"/>
      <c r="O66" s="440"/>
      <c r="P66" s="378" t="str">
        <f t="shared" si="4"/>
        <v/>
      </c>
      <c r="Q66" s="436"/>
      <c r="R66" s="383" t="str">
        <f t="shared" si="5"/>
        <v/>
      </c>
      <c r="S66" s="383" t="str">
        <f t="shared" si="6"/>
        <v/>
      </c>
      <c r="T66" s="440"/>
      <c r="U66" s="378" t="str">
        <f t="shared" si="7"/>
        <v/>
      </c>
      <c r="V66" s="436"/>
      <c r="W66" s="379" t="str">
        <f t="shared" si="8"/>
        <v/>
      </c>
      <c r="X66" s="379" t="str">
        <f t="shared" si="10"/>
        <v/>
      </c>
    </row>
    <row r="67" spans="1:24" ht="12.75" customHeight="1" x14ac:dyDescent="0.15">
      <c r="A67" s="573">
        <v>24</v>
      </c>
      <c r="B67" s="575" t="s">
        <v>486</v>
      </c>
      <c r="C67" s="577">
        <f>SUM(E67:E68,I67:I68)</f>
        <v>275</v>
      </c>
      <c r="D67" s="579">
        <v>224</v>
      </c>
      <c r="E67" s="401">
        <v>75</v>
      </c>
      <c r="F67" s="373">
        <f t="shared" si="0"/>
        <v>357.14285714285717</v>
      </c>
      <c r="G67" s="381">
        <f t="shared" si="1"/>
        <v>160.71428571428572</v>
      </c>
      <c r="H67" s="382">
        <v>0.55000000000000004</v>
      </c>
      <c r="I67" s="401">
        <v>200</v>
      </c>
      <c r="J67" s="373">
        <f t="shared" si="2"/>
        <v>549.85739922821494</v>
      </c>
      <c r="K67" s="381">
        <f t="shared" si="3"/>
        <v>291.42442159095395</v>
      </c>
      <c r="L67" s="391">
        <v>0.47</v>
      </c>
      <c r="M67" s="581"/>
      <c r="N67" s="573">
        <f>+O67+O68+T67+T68</f>
        <v>0</v>
      </c>
      <c r="O67" s="440"/>
      <c r="P67" s="378" t="str">
        <f t="shared" si="4"/>
        <v/>
      </c>
      <c r="Q67" s="436"/>
      <c r="R67" s="383" t="str">
        <f t="shared" si="5"/>
        <v/>
      </c>
      <c r="S67" s="383" t="str">
        <f t="shared" si="6"/>
        <v/>
      </c>
      <c r="T67" s="440"/>
      <c r="U67" s="378" t="str">
        <f t="shared" si="7"/>
        <v/>
      </c>
      <c r="V67" s="436"/>
      <c r="W67" s="379" t="str">
        <f t="shared" si="8"/>
        <v/>
      </c>
      <c r="X67" s="379" t="str">
        <f t="shared" si="10"/>
        <v/>
      </c>
    </row>
    <row r="68" spans="1:24" ht="12.75" customHeight="1" x14ac:dyDescent="0.15">
      <c r="A68" s="574"/>
      <c r="B68" s="576"/>
      <c r="C68" s="578"/>
      <c r="D68" s="580"/>
      <c r="E68" s="401" t="s">
        <v>464</v>
      </c>
      <c r="F68" s="373" t="str">
        <f t="shared" si="0"/>
        <v/>
      </c>
      <c r="G68" s="381" t="str">
        <f t="shared" si="1"/>
        <v/>
      </c>
      <c r="H68" s="382"/>
      <c r="I68" s="401" t="s">
        <v>464</v>
      </c>
      <c r="J68" s="373" t="str">
        <f t="shared" si="2"/>
        <v/>
      </c>
      <c r="K68" s="381" t="str">
        <f t="shared" si="3"/>
        <v/>
      </c>
      <c r="L68" s="391"/>
      <c r="M68" s="582"/>
      <c r="N68" s="574"/>
      <c r="O68" s="440"/>
      <c r="P68" s="378" t="str">
        <f t="shared" si="4"/>
        <v/>
      </c>
      <c r="Q68" s="436"/>
      <c r="R68" s="383" t="str">
        <f t="shared" si="5"/>
        <v/>
      </c>
      <c r="S68" s="383" t="str">
        <f t="shared" si="6"/>
        <v/>
      </c>
      <c r="T68" s="440"/>
      <c r="U68" s="378" t="str">
        <f t="shared" si="7"/>
        <v/>
      </c>
      <c r="V68" s="436"/>
      <c r="W68" s="379" t="str">
        <f t="shared" si="8"/>
        <v/>
      </c>
      <c r="X68" s="379" t="str">
        <f t="shared" si="10"/>
        <v/>
      </c>
    </row>
    <row r="69" spans="1:24" ht="12.75" customHeight="1" x14ac:dyDescent="0.15">
      <c r="A69" s="573">
        <v>25</v>
      </c>
      <c r="B69" s="575" t="s">
        <v>487</v>
      </c>
      <c r="C69" s="577">
        <f>SUM(E69:E70,I69:I70)</f>
        <v>400</v>
      </c>
      <c r="D69" s="579">
        <v>194</v>
      </c>
      <c r="E69" s="401">
        <v>100</v>
      </c>
      <c r="F69" s="373">
        <f t="shared" si="0"/>
        <v>476.19047619047615</v>
      </c>
      <c r="G69" s="381">
        <f t="shared" si="1"/>
        <v>185.71428571428569</v>
      </c>
      <c r="H69" s="382">
        <v>0.61</v>
      </c>
      <c r="I69" s="401">
        <v>300</v>
      </c>
      <c r="J69" s="373">
        <f t="shared" si="2"/>
        <v>824.78609884232253</v>
      </c>
      <c r="K69" s="381">
        <f t="shared" si="3"/>
        <v>173.2050807568877</v>
      </c>
      <c r="L69" s="391">
        <v>0.79</v>
      </c>
      <c r="M69" s="581"/>
      <c r="N69" s="573">
        <f>+O69+O70+T69+T70</f>
        <v>0</v>
      </c>
      <c r="O69" s="440"/>
      <c r="P69" s="378" t="str">
        <f t="shared" si="4"/>
        <v/>
      </c>
      <c r="Q69" s="436"/>
      <c r="R69" s="383" t="str">
        <f t="shared" si="5"/>
        <v/>
      </c>
      <c r="S69" s="383" t="str">
        <f t="shared" si="6"/>
        <v/>
      </c>
      <c r="T69" s="440"/>
      <c r="U69" s="378" t="str">
        <f t="shared" si="7"/>
        <v/>
      </c>
      <c r="V69" s="436"/>
      <c r="W69" s="379" t="str">
        <f t="shared" si="8"/>
        <v/>
      </c>
      <c r="X69" s="379" t="str">
        <f t="shared" si="10"/>
        <v/>
      </c>
    </row>
    <row r="70" spans="1:24" ht="12.75" customHeight="1" x14ac:dyDescent="0.15">
      <c r="A70" s="574"/>
      <c r="B70" s="576"/>
      <c r="C70" s="578"/>
      <c r="D70" s="580"/>
      <c r="E70" s="401" t="s">
        <v>464</v>
      </c>
      <c r="F70" s="373" t="str">
        <f t="shared" si="0"/>
        <v/>
      </c>
      <c r="G70" s="381" t="str">
        <f t="shared" si="1"/>
        <v/>
      </c>
      <c r="H70" s="382"/>
      <c r="I70" s="401" t="s">
        <v>464</v>
      </c>
      <c r="J70" s="373" t="str">
        <f t="shared" si="2"/>
        <v/>
      </c>
      <c r="K70" s="381" t="str">
        <f t="shared" si="3"/>
        <v/>
      </c>
      <c r="L70" s="391"/>
      <c r="M70" s="582"/>
      <c r="N70" s="574"/>
      <c r="O70" s="440"/>
      <c r="P70" s="378" t="str">
        <f t="shared" si="4"/>
        <v/>
      </c>
      <c r="Q70" s="436"/>
      <c r="R70" s="383" t="str">
        <f t="shared" si="5"/>
        <v/>
      </c>
      <c r="S70" s="383" t="str">
        <f t="shared" si="6"/>
        <v/>
      </c>
      <c r="T70" s="440"/>
      <c r="U70" s="378" t="str">
        <f t="shared" si="7"/>
        <v/>
      </c>
      <c r="V70" s="436"/>
      <c r="W70" s="379" t="str">
        <f t="shared" si="8"/>
        <v/>
      </c>
      <c r="X70" s="379" t="str">
        <f t="shared" si="10"/>
        <v/>
      </c>
    </row>
    <row r="71" spans="1:24" ht="12.75" customHeight="1" x14ac:dyDescent="0.15">
      <c r="A71" s="573">
        <v>26</v>
      </c>
      <c r="B71" s="575" t="s">
        <v>488</v>
      </c>
      <c r="C71" s="577">
        <f>SUM(E71:E72,I71:I72)</f>
        <v>130</v>
      </c>
      <c r="D71" s="579">
        <v>56</v>
      </c>
      <c r="E71" s="401">
        <v>30</v>
      </c>
      <c r="F71" s="373">
        <f t="shared" si="0"/>
        <v>142.85714285714286</v>
      </c>
      <c r="G71" s="381">
        <f t="shared" si="1"/>
        <v>77.142857142857153</v>
      </c>
      <c r="H71" s="382">
        <v>0.46</v>
      </c>
      <c r="I71" s="401">
        <v>100</v>
      </c>
      <c r="J71" s="373">
        <f t="shared" si="2"/>
        <v>274.92869961410747</v>
      </c>
      <c r="K71" s="381">
        <f t="shared" si="3"/>
        <v>74.230748895809029</v>
      </c>
      <c r="L71" s="391">
        <v>0.73</v>
      </c>
      <c r="M71" s="581"/>
      <c r="N71" s="573">
        <f>+O71+O72+T71+T72</f>
        <v>0</v>
      </c>
      <c r="O71" s="440"/>
      <c r="P71" s="378" t="str">
        <f t="shared" si="4"/>
        <v/>
      </c>
      <c r="Q71" s="436"/>
      <c r="R71" s="383" t="str">
        <f t="shared" si="5"/>
        <v/>
      </c>
      <c r="S71" s="383" t="str">
        <f t="shared" si="6"/>
        <v/>
      </c>
      <c r="T71" s="440"/>
      <c r="U71" s="378" t="str">
        <f t="shared" si="7"/>
        <v/>
      </c>
      <c r="V71" s="436"/>
      <c r="W71" s="379" t="str">
        <f t="shared" si="8"/>
        <v/>
      </c>
      <c r="X71" s="379" t="str">
        <f t="shared" si="10"/>
        <v/>
      </c>
    </row>
    <row r="72" spans="1:24" ht="12.75" customHeight="1" x14ac:dyDescent="0.15">
      <c r="A72" s="574"/>
      <c r="B72" s="576"/>
      <c r="C72" s="578"/>
      <c r="D72" s="580"/>
      <c r="E72" s="401" t="s">
        <v>464</v>
      </c>
      <c r="F72" s="373" t="str">
        <f t="shared" si="0"/>
        <v/>
      </c>
      <c r="G72" s="381" t="str">
        <f t="shared" si="1"/>
        <v/>
      </c>
      <c r="H72" s="382"/>
      <c r="I72" s="401" t="s">
        <v>464</v>
      </c>
      <c r="J72" s="373" t="str">
        <f t="shared" si="2"/>
        <v/>
      </c>
      <c r="K72" s="381" t="str">
        <f t="shared" si="3"/>
        <v/>
      </c>
      <c r="L72" s="391"/>
      <c r="M72" s="582"/>
      <c r="N72" s="574"/>
      <c r="O72" s="440"/>
      <c r="P72" s="378" t="str">
        <f t="shared" si="4"/>
        <v/>
      </c>
      <c r="Q72" s="436"/>
      <c r="R72" s="383" t="str">
        <f t="shared" si="5"/>
        <v/>
      </c>
      <c r="S72" s="383" t="str">
        <f t="shared" si="6"/>
        <v/>
      </c>
      <c r="T72" s="440"/>
      <c r="U72" s="378" t="str">
        <f t="shared" si="7"/>
        <v/>
      </c>
      <c r="V72" s="436"/>
      <c r="W72" s="379" t="str">
        <f t="shared" si="8"/>
        <v/>
      </c>
      <c r="X72" s="379" t="str">
        <f t="shared" si="10"/>
        <v/>
      </c>
    </row>
    <row r="73" spans="1:24" ht="12.75" customHeight="1" x14ac:dyDescent="0.15">
      <c r="A73" s="573">
        <v>27</v>
      </c>
      <c r="B73" s="575" t="s">
        <v>489</v>
      </c>
      <c r="C73" s="577">
        <f>SUM(E73:E74,I73:I74)</f>
        <v>150</v>
      </c>
      <c r="D73" s="579">
        <v>94</v>
      </c>
      <c r="E73" s="401">
        <v>50</v>
      </c>
      <c r="F73" s="373">
        <f t="shared" si="0"/>
        <v>238.09523809523807</v>
      </c>
      <c r="G73" s="381">
        <f t="shared" si="1"/>
        <v>92.857142857142847</v>
      </c>
      <c r="H73" s="382">
        <v>0.61</v>
      </c>
      <c r="I73" s="401">
        <v>100</v>
      </c>
      <c r="J73" s="373">
        <f t="shared" si="2"/>
        <v>274.92869961410747</v>
      </c>
      <c r="K73" s="381">
        <f t="shared" si="3"/>
        <v>123.71791482634835</v>
      </c>
      <c r="L73" s="391">
        <v>0.55000000000000004</v>
      </c>
      <c r="M73" s="581"/>
      <c r="N73" s="573">
        <f>+O73+O74+T73+T74</f>
        <v>0</v>
      </c>
      <c r="O73" s="440"/>
      <c r="P73" s="378" t="str">
        <f t="shared" si="4"/>
        <v/>
      </c>
      <c r="Q73" s="436"/>
      <c r="R73" s="383" t="str">
        <f t="shared" si="5"/>
        <v/>
      </c>
      <c r="S73" s="383" t="str">
        <f t="shared" si="6"/>
        <v/>
      </c>
      <c r="T73" s="440"/>
      <c r="U73" s="378" t="str">
        <f t="shared" si="7"/>
        <v/>
      </c>
      <c r="V73" s="436"/>
      <c r="W73" s="379" t="str">
        <f t="shared" si="8"/>
        <v/>
      </c>
      <c r="X73" s="379" t="str">
        <f t="shared" si="10"/>
        <v/>
      </c>
    </row>
    <row r="74" spans="1:24" ht="12.75" customHeight="1" x14ac:dyDescent="0.15">
      <c r="A74" s="574"/>
      <c r="B74" s="576"/>
      <c r="C74" s="578"/>
      <c r="D74" s="580"/>
      <c r="E74" s="401" t="s">
        <v>464</v>
      </c>
      <c r="F74" s="373" t="str">
        <f t="shared" si="0"/>
        <v/>
      </c>
      <c r="G74" s="381" t="str">
        <f t="shared" si="1"/>
        <v/>
      </c>
      <c r="H74" s="382"/>
      <c r="I74" s="401" t="s">
        <v>464</v>
      </c>
      <c r="J74" s="373" t="str">
        <f t="shared" si="2"/>
        <v/>
      </c>
      <c r="K74" s="381" t="str">
        <f t="shared" si="3"/>
        <v/>
      </c>
      <c r="L74" s="391"/>
      <c r="M74" s="582"/>
      <c r="N74" s="574"/>
      <c r="O74" s="440"/>
      <c r="P74" s="378" t="str">
        <f t="shared" si="4"/>
        <v/>
      </c>
      <c r="Q74" s="436"/>
      <c r="R74" s="383" t="str">
        <f t="shared" si="5"/>
        <v/>
      </c>
      <c r="S74" s="383" t="str">
        <f t="shared" si="6"/>
        <v/>
      </c>
      <c r="T74" s="440"/>
      <c r="U74" s="378" t="str">
        <f t="shared" si="7"/>
        <v/>
      </c>
      <c r="V74" s="436"/>
      <c r="W74" s="379" t="str">
        <f t="shared" si="8"/>
        <v/>
      </c>
      <c r="X74" s="379" t="str">
        <f t="shared" si="10"/>
        <v/>
      </c>
    </row>
    <row r="75" spans="1:24" ht="12.75" customHeight="1" x14ac:dyDescent="0.15">
      <c r="A75" s="573">
        <v>28</v>
      </c>
      <c r="B75" s="575" t="s">
        <v>543</v>
      </c>
      <c r="C75" s="577">
        <f>SUM(E75:E76,I75:I76)</f>
        <v>175</v>
      </c>
      <c r="D75" s="579">
        <v>176</v>
      </c>
      <c r="E75" s="401">
        <v>75</v>
      </c>
      <c r="F75" s="373">
        <f t="shared" si="0"/>
        <v>357.14285714285717</v>
      </c>
      <c r="G75" s="381">
        <f t="shared" si="1"/>
        <v>310.71428571428572</v>
      </c>
      <c r="H75" s="382">
        <v>0.13</v>
      </c>
      <c r="I75" s="401">
        <v>100</v>
      </c>
      <c r="J75" s="373">
        <f t="shared" si="2"/>
        <v>274.92869961410747</v>
      </c>
      <c r="K75" s="381">
        <f t="shared" si="3"/>
        <v>74.230748895809029</v>
      </c>
      <c r="L75" s="391">
        <v>0.73</v>
      </c>
      <c r="M75" s="581"/>
      <c r="N75" s="593">
        <f>+O75+O76+T75+T76</f>
        <v>0</v>
      </c>
      <c r="O75" s="440"/>
      <c r="P75" s="442" t="str">
        <f t="shared" si="4"/>
        <v/>
      </c>
      <c r="Q75" s="436"/>
      <c r="R75" s="443" t="str">
        <f t="shared" si="5"/>
        <v/>
      </c>
      <c r="S75" s="443" t="str">
        <f t="shared" si="6"/>
        <v/>
      </c>
      <c r="T75" s="440"/>
      <c r="U75" s="442" t="str">
        <f t="shared" si="7"/>
        <v/>
      </c>
      <c r="V75" s="436"/>
      <c r="W75" s="444" t="str">
        <f t="shared" si="8"/>
        <v/>
      </c>
      <c r="X75" s="444" t="str">
        <f t="shared" si="10"/>
        <v/>
      </c>
    </row>
    <row r="76" spans="1:24" ht="12.75" customHeight="1" x14ac:dyDescent="0.15">
      <c r="A76" s="574"/>
      <c r="B76" s="576"/>
      <c r="C76" s="578"/>
      <c r="D76" s="580"/>
      <c r="E76" s="401" t="s">
        <v>464</v>
      </c>
      <c r="F76" s="373" t="str">
        <f t="shared" si="0"/>
        <v/>
      </c>
      <c r="G76" s="381" t="str">
        <f t="shared" si="1"/>
        <v/>
      </c>
      <c r="H76" s="382"/>
      <c r="I76" s="401" t="s">
        <v>464</v>
      </c>
      <c r="J76" s="373" t="str">
        <f t="shared" si="2"/>
        <v/>
      </c>
      <c r="K76" s="381" t="str">
        <f t="shared" si="3"/>
        <v/>
      </c>
      <c r="L76" s="391"/>
      <c r="M76" s="582"/>
      <c r="N76" s="594"/>
      <c r="O76" s="440"/>
      <c r="P76" s="442" t="str">
        <f t="shared" si="4"/>
        <v/>
      </c>
      <c r="Q76" s="436"/>
      <c r="R76" s="443" t="str">
        <f t="shared" si="5"/>
        <v/>
      </c>
      <c r="S76" s="443" t="str">
        <f t="shared" si="6"/>
        <v/>
      </c>
      <c r="T76" s="440"/>
      <c r="U76" s="442" t="str">
        <f t="shared" si="7"/>
        <v/>
      </c>
      <c r="V76" s="436"/>
      <c r="W76" s="444" t="str">
        <f t="shared" si="8"/>
        <v/>
      </c>
      <c r="X76" s="444" t="str">
        <f t="shared" si="10"/>
        <v/>
      </c>
    </row>
    <row r="77" spans="1:24" ht="12.75" customHeight="1" x14ac:dyDescent="0.15">
      <c r="A77" s="573">
        <v>29</v>
      </c>
      <c r="B77" s="575" t="s">
        <v>490</v>
      </c>
      <c r="C77" s="577">
        <f>SUM(E77:E78,I77:I78)</f>
        <v>225</v>
      </c>
      <c r="D77" s="579">
        <v>172</v>
      </c>
      <c r="E77" s="401">
        <v>75</v>
      </c>
      <c r="F77" s="373">
        <f t="shared" si="0"/>
        <v>357.14285714285717</v>
      </c>
      <c r="G77" s="381">
        <f t="shared" si="1"/>
        <v>239.28571428571428</v>
      </c>
      <c r="H77" s="382">
        <v>0.33</v>
      </c>
      <c r="I77" s="401">
        <v>150</v>
      </c>
      <c r="J77" s="373">
        <f t="shared" si="2"/>
        <v>412.39304942116127</v>
      </c>
      <c r="K77" s="381">
        <f t="shared" si="3"/>
        <v>140.21363680319482</v>
      </c>
      <c r="L77" s="391">
        <v>0.66</v>
      </c>
      <c r="M77" s="581"/>
      <c r="N77" s="573">
        <f>+O77+O78+T77+T78</f>
        <v>0</v>
      </c>
      <c r="O77" s="440"/>
      <c r="P77" s="378" t="str">
        <f t="shared" si="4"/>
        <v/>
      </c>
      <c r="Q77" s="436"/>
      <c r="R77" s="383" t="str">
        <f t="shared" si="5"/>
        <v/>
      </c>
      <c r="S77" s="383" t="str">
        <f t="shared" si="6"/>
        <v/>
      </c>
      <c r="T77" s="440"/>
      <c r="U77" s="378" t="str">
        <f t="shared" si="7"/>
        <v/>
      </c>
      <c r="V77" s="436"/>
      <c r="W77" s="379" t="str">
        <f t="shared" si="8"/>
        <v/>
      </c>
      <c r="X77" s="379" t="str">
        <f t="shared" si="10"/>
        <v/>
      </c>
    </row>
    <row r="78" spans="1:24" ht="12.75" customHeight="1" x14ac:dyDescent="0.15">
      <c r="A78" s="574"/>
      <c r="B78" s="576"/>
      <c r="C78" s="578"/>
      <c r="D78" s="580"/>
      <c r="E78" s="401" t="s">
        <v>464</v>
      </c>
      <c r="F78" s="373" t="str">
        <f t="shared" si="0"/>
        <v/>
      </c>
      <c r="G78" s="381" t="str">
        <f t="shared" si="1"/>
        <v/>
      </c>
      <c r="H78" s="382"/>
      <c r="I78" s="401" t="s">
        <v>464</v>
      </c>
      <c r="J78" s="373" t="str">
        <f t="shared" si="2"/>
        <v/>
      </c>
      <c r="K78" s="381" t="str">
        <f t="shared" si="3"/>
        <v/>
      </c>
      <c r="L78" s="391"/>
      <c r="M78" s="582"/>
      <c r="N78" s="574"/>
      <c r="O78" s="440"/>
      <c r="P78" s="378" t="str">
        <f t="shared" si="4"/>
        <v/>
      </c>
      <c r="Q78" s="436"/>
      <c r="R78" s="383" t="str">
        <f t="shared" si="5"/>
        <v/>
      </c>
      <c r="S78" s="383" t="str">
        <f t="shared" si="6"/>
        <v/>
      </c>
      <c r="T78" s="440"/>
      <c r="U78" s="378" t="str">
        <f t="shared" si="7"/>
        <v/>
      </c>
      <c r="V78" s="436"/>
      <c r="W78" s="379" t="str">
        <f t="shared" si="8"/>
        <v/>
      </c>
      <c r="X78" s="379" t="str">
        <f t="shared" si="10"/>
        <v/>
      </c>
    </row>
    <row r="79" spans="1:24" ht="12.75" customHeight="1" x14ac:dyDescent="0.15">
      <c r="A79" s="573">
        <v>30</v>
      </c>
      <c r="B79" s="575" t="s">
        <v>491</v>
      </c>
      <c r="C79" s="577">
        <f>SUM(E79:E80,I79:I80)</f>
        <v>150</v>
      </c>
      <c r="D79" s="579">
        <v>136</v>
      </c>
      <c r="E79" s="401">
        <v>75</v>
      </c>
      <c r="F79" s="373">
        <f t="shared" si="0"/>
        <v>357.14285714285717</v>
      </c>
      <c r="G79" s="381">
        <f t="shared" si="1"/>
        <v>221.42857142857144</v>
      </c>
      <c r="H79" s="382">
        <v>0.38</v>
      </c>
      <c r="I79" s="401">
        <v>75</v>
      </c>
      <c r="J79" s="373">
        <f t="shared" si="2"/>
        <v>206.19652471058063</v>
      </c>
      <c r="K79" s="381">
        <f t="shared" si="3"/>
        <v>80.416644637126453</v>
      </c>
      <c r="L79" s="391">
        <v>0.61</v>
      </c>
      <c r="M79" s="581"/>
      <c r="N79" s="573">
        <f>+O79+O80+T79+T80</f>
        <v>0</v>
      </c>
      <c r="O79" s="440"/>
      <c r="P79" s="378" t="str">
        <f t="shared" si="4"/>
        <v/>
      </c>
      <c r="Q79" s="436"/>
      <c r="R79" s="383" t="str">
        <f t="shared" si="5"/>
        <v/>
      </c>
      <c r="S79" s="383" t="str">
        <f t="shared" si="6"/>
        <v/>
      </c>
      <c r="T79" s="440"/>
      <c r="U79" s="378" t="str">
        <f t="shared" si="7"/>
        <v/>
      </c>
      <c r="V79" s="436"/>
      <c r="W79" s="379" t="str">
        <f t="shared" si="8"/>
        <v/>
      </c>
      <c r="X79" s="379" t="str">
        <f t="shared" si="10"/>
        <v/>
      </c>
    </row>
    <row r="80" spans="1:24" ht="12.75" customHeight="1" x14ac:dyDescent="0.15">
      <c r="A80" s="574"/>
      <c r="B80" s="576"/>
      <c r="C80" s="578"/>
      <c r="D80" s="580"/>
      <c r="E80" s="401" t="s">
        <v>464</v>
      </c>
      <c r="F80" s="373" t="str">
        <f t="shared" si="0"/>
        <v/>
      </c>
      <c r="G80" s="381" t="str">
        <f t="shared" si="1"/>
        <v/>
      </c>
      <c r="H80" s="382"/>
      <c r="I80" s="401" t="s">
        <v>464</v>
      </c>
      <c r="J80" s="373" t="str">
        <f t="shared" si="2"/>
        <v/>
      </c>
      <c r="K80" s="381" t="str">
        <f t="shared" si="3"/>
        <v/>
      </c>
      <c r="L80" s="391"/>
      <c r="M80" s="582"/>
      <c r="N80" s="574"/>
      <c r="O80" s="440"/>
      <c r="P80" s="378" t="str">
        <f t="shared" si="4"/>
        <v/>
      </c>
      <c r="Q80" s="436"/>
      <c r="R80" s="383" t="str">
        <f t="shared" si="5"/>
        <v/>
      </c>
      <c r="S80" s="383" t="str">
        <f t="shared" si="6"/>
        <v/>
      </c>
      <c r="T80" s="440"/>
      <c r="U80" s="378" t="str">
        <f t="shared" si="7"/>
        <v/>
      </c>
      <c r="V80" s="436"/>
      <c r="W80" s="379" t="str">
        <f t="shared" si="8"/>
        <v/>
      </c>
      <c r="X80" s="379" t="str">
        <f t="shared" si="10"/>
        <v/>
      </c>
    </row>
    <row r="81" spans="1:24" ht="12.75" customHeight="1" x14ac:dyDescent="0.15">
      <c r="A81" s="573">
        <v>31</v>
      </c>
      <c r="B81" s="575" t="s">
        <v>492</v>
      </c>
      <c r="C81" s="577">
        <f>SUM(E81:E82,I81:I82)</f>
        <v>200</v>
      </c>
      <c r="D81" s="579">
        <v>91</v>
      </c>
      <c r="E81" s="401">
        <v>50</v>
      </c>
      <c r="F81" s="373">
        <f t="shared" si="0"/>
        <v>238.09523809523807</v>
      </c>
      <c r="G81" s="381">
        <f t="shared" si="1"/>
        <v>123.8095238095238</v>
      </c>
      <c r="H81" s="382">
        <v>0.48</v>
      </c>
      <c r="I81" s="401">
        <v>150</v>
      </c>
      <c r="J81" s="373">
        <f t="shared" si="2"/>
        <v>412.39304942116127</v>
      </c>
      <c r="K81" s="381">
        <f t="shared" si="3"/>
        <v>28.86751345948127</v>
      </c>
      <c r="L81" s="391">
        <v>0.93</v>
      </c>
      <c r="M81" s="581"/>
      <c r="N81" s="573">
        <f>+O81+O82+T81+T82</f>
        <v>0</v>
      </c>
      <c r="O81" s="440"/>
      <c r="P81" s="378" t="str">
        <f t="shared" si="4"/>
        <v/>
      </c>
      <c r="Q81" s="436"/>
      <c r="R81" s="383" t="str">
        <f t="shared" si="5"/>
        <v/>
      </c>
      <c r="S81" s="383" t="str">
        <f t="shared" si="6"/>
        <v/>
      </c>
      <c r="T81" s="440"/>
      <c r="U81" s="378" t="str">
        <f t="shared" si="7"/>
        <v/>
      </c>
      <c r="V81" s="436"/>
      <c r="W81" s="379" t="str">
        <f t="shared" si="8"/>
        <v/>
      </c>
      <c r="X81" s="379" t="str">
        <f t="shared" si="10"/>
        <v/>
      </c>
    </row>
    <row r="82" spans="1:24" ht="12.75" customHeight="1" x14ac:dyDescent="0.15">
      <c r="A82" s="574"/>
      <c r="B82" s="576"/>
      <c r="C82" s="578"/>
      <c r="D82" s="580"/>
      <c r="E82" s="401" t="s">
        <v>464</v>
      </c>
      <c r="F82" s="373" t="str">
        <f t="shared" ref="F82:F145" si="11">IFERROR(E82/210*1000,"")</f>
        <v/>
      </c>
      <c r="G82" s="381" t="str">
        <f t="shared" si="1"/>
        <v/>
      </c>
      <c r="H82" s="382"/>
      <c r="I82" s="401" t="s">
        <v>464</v>
      </c>
      <c r="J82" s="373" t="str">
        <f t="shared" si="2"/>
        <v/>
      </c>
      <c r="K82" s="381" t="str">
        <f t="shared" si="3"/>
        <v/>
      </c>
      <c r="L82" s="391"/>
      <c r="M82" s="582"/>
      <c r="N82" s="574"/>
      <c r="O82" s="440"/>
      <c r="P82" s="378" t="str">
        <f t="shared" si="4"/>
        <v/>
      </c>
      <c r="Q82" s="436"/>
      <c r="R82" s="383" t="str">
        <f t="shared" si="5"/>
        <v/>
      </c>
      <c r="S82" s="383" t="str">
        <f t="shared" si="6"/>
        <v/>
      </c>
      <c r="T82" s="440"/>
      <c r="U82" s="378" t="str">
        <f t="shared" si="7"/>
        <v/>
      </c>
      <c r="V82" s="436"/>
      <c r="W82" s="379" t="str">
        <f t="shared" si="8"/>
        <v/>
      </c>
      <c r="X82" s="379" t="str">
        <f t="shared" si="10"/>
        <v/>
      </c>
    </row>
    <row r="83" spans="1:24" ht="12.75" customHeight="1" x14ac:dyDescent="0.15">
      <c r="A83" s="573">
        <v>32</v>
      </c>
      <c r="B83" s="575" t="s">
        <v>493</v>
      </c>
      <c r="C83" s="577">
        <f>SUM(E83:E84,I83:I84)</f>
        <v>175</v>
      </c>
      <c r="D83" s="579">
        <v>97</v>
      </c>
      <c r="E83" s="401">
        <v>75</v>
      </c>
      <c r="F83" s="373">
        <f t="shared" si="11"/>
        <v>357.14285714285717</v>
      </c>
      <c r="G83" s="381">
        <f t="shared" ref="G83:G146" si="12">IFERROR(F83*(1-H83),"")</f>
        <v>235.71428571428569</v>
      </c>
      <c r="H83" s="382">
        <v>0.34</v>
      </c>
      <c r="I83" s="401">
        <v>100</v>
      </c>
      <c r="J83" s="373">
        <f t="shared" ref="J83:J146" si="13">IFERROR(I83/210/SQRT(3)*1000,"")</f>
        <v>274.92869961410747</v>
      </c>
      <c r="K83" s="381">
        <f t="shared" ref="K83:K146" si="14">IFERROR(J83*(1-L83),"")</f>
        <v>96.225044864937615</v>
      </c>
      <c r="L83" s="391">
        <v>0.65</v>
      </c>
      <c r="M83" s="581"/>
      <c r="N83" s="573">
        <f>+O83+O84+T83+T84</f>
        <v>0</v>
      </c>
      <c r="O83" s="440"/>
      <c r="P83" s="378" t="str">
        <f t="shared" ref="P83:P146" si="15">IF(O83="","",O83/210*1000)</f>
        <v/>
      </c>
      <c r="Q83" s="436"/>
      <c r="R83" s="383" t="str">
        <f t="shared" ref="R83:R146" si="16">IF(P83="","",Q83/P83)</f>
        <v/>
      </c>
      <c r="S83" s="383" t="str">
        <f t="shared" ref="S83:S146" si="17">IF(P83="","",(G83+Q83)/P83)</f>
        <v/>
      </c>
      <c r="T83" s="440"/>
      <c r="U83" s="378" t="str">
        <f t="shared" ref="U83:U146" si="18">IF(T83="","",T83/210/SQRT(3)*1000)</f>
        <v/>
      </c>
      <c r="V83" s="436"/>
      <c r="W83" s="379" t="str">
        <f t="shared" ref="W83:W146" si="19">IF(U83="","",V83/U83)</f>
        <v/>
      </c>
      <c r="X83" s="379" t="str">
        <f t="shared" si="10"/>
        <v/>
      </c>
    </row>
    <row r="84" spans="1:24" ht="12.75" customHeight="1" x14ac:dyDescent="0.15">
      <c r="A84" s="574"/>
      <c r="B84" s="576"/>
      <c r="C84" s="578"/>
      <c r="D84" s="580"/>
      <c r="E84" s="401" t="s">
        <v>464</v>
      </c>
      <c r="F84" s="373" t="str">
        <f t="shared" si="11"/>
        <v/>
      </c>
      <c r="G84" s="381" t="str">
        <f t="shared" si="12"/>
        <v/>
      </c>
      <c r="H84" s="382"/>
      <c r="I84" s="401" t="s">
        <v>464</v>
      </c>
      <c r="J84" s="373" t="str">
        <f t="shared" si="13"/>
        <v/>
      </c>
      <c r="K84" s="381" t="str">
        <f t="shared" si="14"/>
        <v/>
      </c>
      <c r="L84" s="391"/>
      <c r="M84" s="582"/>
      <c r="N84" s="574"/>
      <c r="O84" s="440"/>
      <c r="P84" s="378" t="str">
        <f t="shared" si="15"/>
        <v/>
      </c>
      <c r="Q84" s="436"/>
      <c r="R84" s="383" t="str">
        <f t="shared" si="16"/>
        <v/>
      </c>
      <c r="S84" s="383" t="str">
        <f t="shared" si="17"/>
        <v/>
      </c>
      <c r="T84" s="440"/>
      <c r="U84" s="378" t="str">
        <f t="shared" si="18"/>
        <v/>
      </c>
      <c r="V84" s="436"/>
      <c r="W84" s="379" t="str">
        <f t="shared" si="19"/>
        <v/>
      </c>
      <c r="X84" s="379" t="str">
        <f t="shared" si="10"/>
        <v/>
      </c>
    </row>
    <row r="85" spans="1:24" ht="12.75" customHeight="1" x14ac:dyDescent="0.15">
      <c r="A85" s="573">
        <v>33</v>
      </c>
      <c r="B85" s="575" t="s">
        <v>494</v>
      </c>
      <c r="C85" s="577">
        <f>SUM(E85:E86,I85:I86)</f>
        <v>250</v>
      </c>
      <c r="D85" s="579">
        <v>131</v>
      </c>
      <c r="E85" s="401">
        <v>100</v>
      </c>
      <c r="F85" s="373">
        <f t="shared" si="11"/>
        <v>476.19047619047615</v>
      </c>
      <c r="G85" s="381">
        <f t="shared" si="12"/>
        <v>219.04761904761901</v>
      </c>
      <c r="H85" s="382">
        <v>0.54</v>
      </c>
      <c r="I85" s="401">
        <v>150</v>
      </c>
      <c r="J85" s="373">
        <f t="shared" si="13"/>
        <v>412.39304942116127</v>
      </c>
      <c r="K85" s="381">
        <f t="shared" si="14"/>
        <v>115.47005383792516</v>
      </c>
      <c r="L85" s="391">
        <v>0.72</v>
      </c>
      <c r="M85" s="581"/>
      <c r="N85" s="573">
        <f>+O85+O86+T85+T86</f>
        <v>0</v>
      </c>
      <c r="O85" s="440"/>
      <c r="P85" s="378" t="str">
        <f t="shared" si="15"/>
        <v/>
      </c>
      <c r="Q85" s="436"/>
      <c r="R85" s="383" t="str">
        <f t="shared" si="16"/>
        <v/>
      </c>
      <c r="S85" s="383" t="str">
        <f t="shared" si="17"/>
        <v/>
      </c>
      <c r="T85" s="440"/>
      <c r="U85" s="378" t="str">
        <f t="shared" si="18"/>
        <v/>
      </c>
      <c r="V85" s="436"/>
      <c r="W85" s="379" t="str">
        <f t="shared" si="19"/>
        <v/>
      </c>
      <c r="X85" s="379" t="str">
        <f t="shared" si="10"/>
        <v/>
      </c>
    </row>
    <row r="86" spans="1:24" ht="12.75" customHeight="1" x14ac:dyDescent="0.15">
      <c r="A86" s="574"/>
      <c r="B86" s="576"/>
      <c r="C86" s="578"/>
      <c r="D86" s="580"/>
      <c r="E86" s="401" t="s">
        <v>464</v>
      </c>
      <c r="F86" s="373" t="str">
        <f t="shared" si="11"/>
        <v/>
      </c>
      <c r="G86" s="381" t="str">
        <f t="shared" si="12"/>
        <v/>
      </c>
      <c r="H86" s="382"/>
      <c r="I86" s="401" t="s">
        <v>464</v>
      </c>
      <c r="J86" s="373" t="str">
        <f t="shared" si="13"/>
        <v/>
      </c>
      <c r="K86" s="381" t="str">
        <f t="shared" si="14"/>
        <v/>
      </c>
      <c r="L86" s="391"/>
      <c r="M86" s="582"/>
      <c r="N86" s="574"/>
      <c r="O86" s="440"/>
      <c r="P86" s="378" t="str">
        <f t="shared" si="15"/>
        <v/>
      </c>
      <c r="Q86" s="436"/>
      <c r="R86" s="383" t="str">
        <f t="shared" si="16"/>
        <v/>
      </c>
      <c r="S86" s="383" t="str">
        <f t="shared" si="17"/>
        <v/>
      </c>
      <c r="T86" s="440"/>
      <c r="U86" s="378" t="str">
        <f t="shared" si="18"/>
        <v/>
      </c>
      <c r="V86" s="436"/>
      <c r="W86" s="379" t="str">
        <f t="shared" si="19"/>
        <v/>
      </c>
      <c r="X86" s="379" t="str">
        <f t="shared" si="10"/>
        <v/>
      </c>
    </row>
    <row r="87" spans="1:24" ht="12.75" customHeight="1" x14ac:dyDescent="0.15">
      <c r="A87" s="573">
        <v>34</v>
      </c>
      <c r="B87" s="575" t="s">
        <v>495</v>
      </c>
      <c r="C87" s="577">
        <f>SUM(E87:E88,I87:I88)</f>
        <v>650</v>
      </c>
      <c r="D87" s="579">
        <v>256</v>
      </c>
      <c r="E87" s="401">
        <v>150</v>
      </c>
      <c r="F87" s="373">
        <f t="shared" si="11"/>
        <v>714.28571428571433</v>
      </c>
      <c r="G87" s="381">
        <f t="shared" si="12"/>
        <v>157.14285714285714</v>
      </c>
      <c r="H87" s="382">
        <v>0.78</v>
      </c>
      <c r="I87" s="401">
        <v>200</v>
      </c>
      <c r="J87" s="373">
        <f t="shared" si="13"/>
        <v>549.85739922821494</v>
      </c>
      <c r="K87" s="381">
        <f t="shared" si="14"/>
        <v>137.46434980705374</v>
      </c>
      <c r="L87" s="391">
        <v>0.75</v>
      </c>
      <c r="M87" s="581"/>
      <c r="N87" s="573">
        <f>+O87+O88+T87+T88</f>
        <v>0</v>
      </c>
      <c r="O87" s="440"/>
      <c r="P87" s="378" t="str">
        <f t="shared" si="15"/>
        <v/>
      </c>
      <c r="Q87" s="436"/>
      <c r="R87" s="383" t="str">
        <f t="shared" si="16"/>
        <v/>
      </c>
      <c r="S87" s="383" t="str">
        <f t="shared" si="17"/>
        <v/>
      </c>
      <c r="T87" s="440"/>
      <c r="U87" s="378" t="str">
        <f t="shared" si="18"/>
        <v/>
      </c>
      <c r="V87" s="436"/>
      <c r="W87" s="379" t="str">
        <f t="shared" si="19"/>
        <v/>
      </c>
      <c r="X87" s="379" t="str">
        <f t="shared" si="10"/>
        <v/>
      </c>
    </row>
    <row r="88" spans="1:24" ht="12.75" customHeight="1" x14ac:dyDescent="0.15">
      <c r="A88" s="574"/>
      <c r="B88" s="576"/>
      <c r="C88" s="578"/>
      <c r="D88" s="580"/>
      <c r="E88" s="401">
        <v>100</v>
      </c>
      <c r="F88" s="373">
        <f t="shared" si="11"/>
        <v>476.19047619047615</v>
      </c>
      <c r="G88" s="381">
        <f t="shared" si="12"/>
        <v>52.380952380952372</v>
      </c>
      <c r="H88" s="382">
        <v>0.89</v>
      </c>
      <c r="I88" s="401">
        <v>200</v>
      </c>
      <c r="J88" s="373">
        <f t="shared" si="13"/>
        <v>549.85739922821494</v>
      </c>
      <c r="K88" s="381">
        <f t="shared" si="14"/>
        <v>208.94581170672168</v>
      </c>
      <c r="L88" s="391">
        <v>0.62</v>
      </c>
      <c r="M88" s="582"/>
      <c r="N88" s="574"/>
      <c r="O88" s="440"/>
      <c r="P88" s="378" t="str">
        <f t="shared" si="15"/>
        <v/>
      </c>
      <c r="Q88" s="436"/>
      <c r="R88" s="383" t="str">
        <f t="shared" si="16"/>
        <v/>
      </c>
      <c r="S88" s="383" t="str">
        <f t="shared" si="17"/>
        <v/>
      </c>
      <c r="T88" s="440"/>
      <c r="U88" s="378" t="str">
        <f t="shared" si="18"/>
        <v/>
      </c>
      <c r="V88" s="436"/>
      <c r="W88" s="379" t="str">
        <f t="shared" si="19"/>
        <v/>
      </c>
      <c r="X88" s="379" t="str">
        <f t="shared" si="10"/>
        <v/>
      </c>
    </row>
    <row r="89" spans="1:24" ht="12.75" customHeight="1" x14ac:dyDescent="0.15">
      <c r="A89" s="573">
        <v>35</v>
      </c>
      <c r="B89" s="575" t="s">
        <v>496</v>
      </c>
      <c r="C89" s="577">
        <f>SUM(E89:E90,I89:I90)</f>
        <v>325</v>
      </c>
      <c r="D89" s="579">
        <v>188</v>
      </c>
      <c r="E89" s="401">
        <v>75</v>
      </c>
      <c r="F89" s="373">
        <f t="shared" si="11"/>
        <v>357.14285714285717</v>
      </c>
      <c r="G89" s="381">
        <f t="shared" si="12"/>
        <v>221.42857142857144</v>
      </c>
      <c r="H89" s="382">
        <v>0.38</v>
      </c>
      <c r="I89" s="401">
        <v>150</v>
      </c>
      <c r="J89" s="373">
        <f t="shared" si="13"/>
        <v>412.39304942116127</v>
      </c>
      <c r="K89" s="381">
        <f t="shared" si="14"/>
        <v>107.22219284950194</v>
      </c>
      <c r="L89" s="391">
        <v>0.74</v>
      </c>
      <c r="M89" s="581"/>
      <c r="N89" s="573">
        <f>+O89+O90+T89+T90</f>
        <v>0</v>
      </c>
      <c r="O89" s="440"/>
      <c r="P89" s="378" t="str">
        <f t="shared" si="15"/>
        <v/>
      </c>
      <c r="Q89" s="436"/>
      <c r="R89" s="383" t="str">
        <f t="shared" si="16"/>
        <v/>
      </c>
      <c r="S89" s="383" t="str">
        <f t="shared" si="17"/>
        <v/>
      </c>
      <c r="T89" s="440"/>
      <c r="U89" s="378" t="str">
        <f t="shared" si="18"/>
        <v/>
      </c>
      <c r="V89" s="436"/>
      <c r="W89" s="379" t="str">
        <f t="shared" si="19"/>
        <v/>
      </c>
      <c r="X89" s="379" t="str">
        <f t="shared" si="10"/>
        <v/>
      </c>
    </row>
    <row r="90" spans="1:24" ht="12.75" customHeight="1" x14ac:dyDescent="0.15">
      <c r="A90" s="574"/>
      <c r="B90" s="576"/>
      <c r="C90" s="578"/>
      <c r="D90" s="580"/>
      <c r="E90" s="401" t="s">
        <v>464</v>
      </c>
      <c r="F90" s="373" t="str">
        <f t="shared" si="11"/>
        <v/>
      </c>
      <c r="G90" s="381" t="str">
        <f t="shared" si="12"/>
        <v/>
      </c>
      <c r="H90" s="382"/>
      <c r="I90" s="401">
        <v>100</v>
      </c>
      <c r="J90" s="373">
        <f t="shared" si="13"/>
        <v>274.92869961410747</v>
      </c>
      <c r="K90" s="381">
        <f t="shared" si="14"/>
        <v>54.98573992282148</v>
      </c>
      <c r="L90" s="391">
        <v>0.8</v>
      </c>
      <c r="M90" s="582"/>
      <c r="N90" s="574"/>
      <c r="O90" s="440"/>
      <c r="P90" s="378" t="str">
        <f t="shared" si="15"/>
        <v/>
      </c>
      <c r="Q90" s="436"/>
      <c r="R90" s="383" t="str">
        <f t="shared" si="16"/>
        <v/>
      </c>
      <c r="S90" s="383" t="str">
        <f t="shared" si="17"/>
        <v/>
      </c>
      <c r="T90" s="440"/>
      <c r="U90" s="378" t="str">
        <f t="shared" si="18"/>
        <v/>
      </c>
      <c r="V90" s="436"/>
      <c r="W90" s="379" t="str">
        <f t="shared" si="19"/>
        <v/>
      </c>
      <c r="X90" s="379" t="str">
        <f t="shared" ref="X90:X153" si="20">IF(U90="","",IF(K90="",(0+V90)/U90,(K90+V90)/U90))</f>
        <v/>
      </c>
    </row>
    <row r="91" spans="1:24" ht="12.75" customHeight="1" x14ac:dyDescent="0.15">
      <c r="A91" s="573">
        <v>36</v>
      </c>
      <c r="B91" s="575" t="s">
        <v>497</v>
      </c>
      <c r="C91" s="577">
        <f>SUM(E91:E92,I91:I92)</f>
        <v>300</v>
      </c>
      <c r="D91" s="579">
        <v>215</v>
      </c>
      <c r="E91" s="401">
        <v>75</v>
      </c>
      <c r="F91" s="373">
        <f t="shared" si="11"/>
        <v>357.14285714285717</v>
      </c>
      <c r="G91" s="381">
        <f t="shared" si="12"/>
        <v>164.28571428571428</v>
      </c>
      <c r="H91" s="382">
        <v>0.54</v>
      </c>
      <c r="I91" s="401">
        <v>75</v>
      </c>
      <c r="J91" s="373">
        <f t="shared" si="13"/>
        <v>206.19652471058063</v>
      </c>
      <c r="K91" s="381">
        <f t="shared" si="14"/>
        <v>90.726470872655469</v>
      </c>
      <c r="L91" s="391">
        <v>0.56000000000000005</v>
      </c>
      <c r="M91" s="581"/>
      <c r="N91" s="573">
        <f>+O91+O92+T91+T92</f>
        <v>0</v>
      </c>
      <c r="O91" s="440"/>
      <c r="P91" s="378" t="str">
        <f t="shared" si="15"/>
        <v/>
      </c>
      <c r="Q91" s="436"/>
      <c r="R91" s="383" t="str">
        <f t="shared" si="16"/>
        <v/>
      </c>
      <c r="S91" s="383" t="str">
        <f t="shared" si="17"/>
        <v/>
      </c>
      <c r="T91" s="440"/>
      <c r="U91" s="378" t="str">
        <f t="shared" si="18"/>
        <v/>
      </c>
      <c r="V91" s="436"/>
      <c r="W91" s="379" t="str">
        <f t="shared" si="19"/>
        <v/>
      </c>
      <c r="X91" s="379" t="str">
        <f t="shared" si="20"/>
        <v/>
      </c>
    </row>
    <row r="92" spans="1:24" ht="12.75" customHeight="1" x14ac:dyDescent="0.15">
      <c r="A92" s="574"/>
      <c r="B92" s="576"/>
      <c r="C92" s="578"/>
      <c r="D92" s="580"/>
      <c r="E92" s="401" t="s">
        <v>464</v>
      </c>
      <c r="F92" s="373" t="str">
        <f t="shared" si="11"/>
        <v/>
      </c>
      <c r="G92" s="381" t="str">
        <f t="shared" si="12"/>
        <v/>
      </c>
      <c r="H92" s="382"/>
      <c r="I92" s="401">
        <v>150</v>
      </c>
      <c r="J92" s="373">
        <f t="shared" si="13"/>
        <v>412.39304942116127</v>
      </c>
      <c r="K92" s="381">
        <f t="shared" si="14"/>
        <v>74.230748895809043</v>
      </c>
      <c r="L92" s="391">
        <v>0.82</v>
      </c>
      <c r="M92" s="582"/>
      <c r="N92" s="574"/>
      <c r="O92" s="440"/>
      <c r="P92" s="378" t="str">
        <f t="shared" si="15"/>
        <v/>
      </c>
      <c r="Q92" s="436"/>
      <c r="R92" s="383" t="str">
        <f t="shared" si="16"/>
        <v/>
      </c>
      <c r="S92" s="383" t="str">
        <f t="shared" si="17"/>
        <v/>
      </c>
      <c r="T92" s="440"/>
      <c r="U92" s="378" t="str">
        <f t="shared" si="18"/>
        <v/>
      </c>
      <c r="V92" s="436"/>
      <c r="W92" s="379" t="str">
        <f t="shared" si="19"/>
        <v/>
      </c>
      <c r="X92" s="379" t="str">
        <f t="shared" si="20"/>
        <v/>
      </c>
    </row>
    <row r="93" spans="1:24" ht="12.75" customHeight="1" x14ac:dyDescent="0.15">
      <c r="A93" s="573">
        <v>37</v>
      </c>
      <c r="B93" s="575" t="s">
        <v>498</v>
      </c>
      <c r="C93" s="577">
        <f>SUM(E93:E94,I93:I94)</f>
        <v>300</v>
      </c>
      <c r="D93" s="579">
        <v>98</v>
      </c>
      <c r="E93" s="401">
        <v>75</v>
      </c>
      <c r="F93" s="373">
        <f t="shared" si="11"/>
        <v>357.14285714285717</v>
      </c>
      <c r="G93" s="381">
        <f t="shared" si="12"/>
        <v>89.285714285714292</v>
      </c>
      <c r="H93" s="382">
        <v>0.75</v>
      </c>
      <c r="I93" s="401">
        <v>150</v>
      </c>
      <c r="J93" s="373">
        <f t="shared" si="13"/>
        <v>412.39304942116127</v>
      </c>
      <c r="K93" s="381">
        <f t="shared" si="14"/>
        <v>90.726470872655469</v>
      </c>
      <c r="L93" s="391">
        <v>0.78</v>
      </c>
      <c r="M93" s="581"/>
      <c r="N93" s="573">
        <f>+O93+O94+T93+T94</f>
        <v>0</v>
      </c>
      <c r="O93" s="440"/>
      <c r="P93" s="378" t="str">
        <f t="shared" si="15"/>
        <v/>
      </c>
      <c r="Q93" s="436"/>
      <c r="R93" s="383" t="str">
        <f t="shared" si="16"/>
        <v/>
      </c>
      <c r="S93" s="383" t="str">
        <f t="shared" si="17"/>
        <v/>
      </c>
      <c r="T93" s="440"/>
      <c r="U93" s="378" t="str">
        <f t="shared" si="18"/>
        <v/>
      </c>
      <c r="V93" s="436"/>
      <c r="W93" s="379" t="str">
        <f t="shared" si="19"/>
        <v/>
      </c>
      <c r="X93" s="379" t="str">
        <f t="shared" si="20"/>
        <v/>
      </c>
    </row>
    <row r="94" spans="1:24" ht="12.75" customHeight="1" x14ac:dyDescent="0.15">
      <c r="A94" s="574"/>
      <c r="B94" s="576"/>
      <c r="C94" s="578"/>
      <c r="D94" s="580"/>
      <c r="E94" s="401" t="s">
        <v>464</v>
      </c>
      <c r="F94" s="373" t="str">
        <f t="shared" si="11"/>
        <v/>
      </c>
      <c r="G94" s="381" t="str">
        <f t="shared" si="12"/>
        <v/>
      </c>
      <c r="H94" s="382"/>
      <c r="I94" s="401">
        <v>75</v>
      </c>
      <c r="J94" s="373">
        <f t="shared" si="13"/>
        <v>206.19652471058063</v>
      </c>
      <c r="K94" s="381">
        <f t="shared" si="14"/>
        <v>37.115374447904522</v>
      </c>
      <c r="L94" s="391">
        <v>0.82</v>
      </c>
      <c r="M94" s="582"/>
      <c r="N94" s="574"/>
      <c r="O94" s="440"/>
      <c r="P94" s="378" t="str">
        <f t="shared" si="15"/>
        <v/>
      </c>
      <c r="Q94" s="436"/>
      <c r="R94" s="383" t="str">
        <f t="shared" si="16"/>
        <v/>
      </c>
      <c r="S94" s="383" t="str">
        <f t="shared" si="17"/>
        <v/>
      </c>
      <c r="T94" s="440"/>
      <c r="U94" s="378" t="str">
        <f t="shared" si="18"/>
        <v/>
      </c>
      <c r="V94" s="436"/>
      <c r="W94" s="379" t="str">
        <f t="shared" si="19"/>
        <v/>
      </c>
      <c r="X94" s="379" t="str">
        <f t="shared" si="20"/>
        <v/>
      </c>
    </row>
    <row r="95" spans="1:24" ht="12.75" customHeight="1" x14ac:dyDescent="0.15">
      <c r="A95" s="573">
        <v>38</v>
      </c>
      <c r="B95" s="575" t="s">
        <v>499</v>
      </c>
      <c r="C95" s="577">
        <f>SUM(E95:E96,I95:I96)</f>
        <v>275</v>
      </c>
      <c r="D95" s="579">
        <v>166</v>
      </c>
      <c r="E95" s="401">
        <v>75</v>
      </c>
      <c r="F95" s="373">
        <f t="shared" si="11"/>
        <v>357.14285714285717</v>
      </c>
      <c r="G95" s="381">
        <f t="shared" si="12"/>
        <v>103.5714285714286</v>
      </c>
      <c r="H95" s="382">
        <v>0.71</v>
      </c>
      <c r="I95" s="401">
        <v>200</v>
      </c>
      <c r="J95" s="373">
        <f t="shared" si="13"/>
        <v>549.85739922821494</v>
      </c>
      <c r="K95" s="381">
        <f t="shared" si="14"/>
        <v>54.98573992282148</v>
      </c>
      <c r="L95" s="391">
        <v>0.9</v>
      </c>
      <c r="M95" s="581"/>
      <c r="N95" s="573">
        <f>+O95+O96+T95+T96</f>
        <v>0</v>
      </c>
      <c r="O95" s="440"/>
      <c r="P95" s="378" t="str">
        <f t="shared" si="15"/>
        <v/>
      </c>
      <c r="Q95" s="436"/>
      <c r="R95" s="383" t="str">
        <f t="shared" si="16"/>
        <v/>
      </c>
      <c r="S95" s="383" t="str">
        <f t="shared" si="17"/>
        <v/>
      </c>
      <c r="T95" s="440"/>
      <c r="U95" s="378" t="str">
        <f t="shared" si="18"/>
        <v/>
      </c>
      <c r="V95" s="436"/>
      <c r="W95" s="379" t="str">
        <f t="shared" si="19"/>
        <v/>
      </c>
      <c r="X95" s="379" t="str">
        <f t="shared" si="20"/>
        <v/>
      </c>
    </row>
    <row r="96" spans="1:24" ht="12.75" customHeight="1" x14ac:dyDescent="0.15">
      <c r="A96" s="574"/>
      <c r="B96" s="576"/>
      <c r="C96" s="578"/>
      <c r="D96" s="580"/>
      <c r="E96" s="401" t="s">
        <v>464</v>
      </c>
      <c r="F96" s="373" t="str">
        <f t="shared" si="11"/>
        <v/>
      </c>
      <c r="G96" s="381" t="str">
        <f t="shared" si="12"/>
        <v/>
      </c>
      <c r="H96" s="382"/>
      <c r="I96" s="401" t="s">
        <v>464</v>
      </c>
      <c r="J96" s="373" t="str">
        <f t="shared" si="13"/>
        <v/>
      </c>
      <c r="K96" s="381" t="str">
        <f t="shared" si="14"/>
        <v/>
      </c>
      <c r="L96" s="391"/>
      <c r="M96" s="582"/>
      <c r="N96" s="574"/>
      <c r="O96" s="440"/>
      <c r="P96" s="378" t="str">
        <f t="shared" si="15"/>
        <v/>
      </c>
      <c r="Q96" s="436"/>
      <c r="R96" s="383" t="str">
        <f t="shared" si="16"/>
        <v/>
      </c>
      <c r="S96" s="383" t="str">
        <f t="shared" si="17"/>
        <v/>
      </c>
      <c r="T96" s="440"/>
      <c r="U96" s="378" t="str">
        <f t="shared" si="18"/>
        <v/>
      </c>
      <c r="V96" s="436"/>
      <c r="W96" s="379" t="str">
        <f t="shared" si="19"/>
        <v/>
      </c>
      <c r="X96" s="379" t="str">
        <f t="shared" si="20"/>
        <v/>
      </c>
    </row>
    <row r="97" spans="1:24" ht="12.75" customHeight="1" x14ac:dyDescent="0.15">
      <c r="A97" s="595">
        <v>39</v>
      </c>
      <c r="B97" s="596" t="s">
        <v>500</v>
      </c>
      <c r="C97" s="597">
        <f>SUM(E97:E98,I97:I98)</f>
        <v>275</v>
      </c>
      <c r="D97" s="598">
        <v>182</v>
      </c>
      <c r="E97" s="401">
        <v>75</v>
      </c>
      <c r="F97" s="373">
        <f t="shared" si="11"/>
        <v>357.14285714285717</v>
      </c>
      <c r="G97" s="381">
        <f t="shared" si="12"/>
        <v>210.71428571428575</v>
      </c>
      <c r="H97" s="382">
        <v>0.41</v>
      </c>
      <c r="I97" s="401">
        <v>150</v>
      </c>
      <c r="J97" s="373">
        <f t="shared" si="13"/>
        <v>412.39304942116127</v>
      </c>
      <c r="K97" s="381">
        <f t="shared" si="14"/>
        <v>144.33756729740642</v>
      </c>
      <c r="L97" s="391">
        <v>0.65</v>
      </c>
      <c r="M97" s="599"/>
      <c r="N97" s="595">
        <f>+O97+O98+T97+T98</f>
        <v>0</v>
      </c>
      <c r="O97" s="440"/>
      <c r="P97" s="378" t="str">
        <f t="shared" si="15"/>
        <v/>
      </c>
      <c r="Q97" s="436"/>
      <c r="R97" s="383" t="str">
        <f t="shared" si="16"/>
        <v/>
      </c>
      <c r="S97" s="383" t="str">
        <f t="shared" si="17"/>
        <v/>
      </c>
      <c r="T97" s="440"/>
      <c r="U97" s="378" t="str">
        <f t="shared" si="18"/>
        <v/>
      </c>
      <c r="V97" s="436"/>
      <c r="W97" s="379" t="str">
        <f t="shared" si="19"/>
        <v/>
      </c>
      <c r="X97" s="379" t="str">
        <f t="shared" si="20"/>
        <v/>
      </c>
    </row>
    <row r="98" spans="1:24" ht="12.75" customHeight="1" x14ac:dyDescent="0.15">
      <c r="A98" s="595"/>
      <c r="B98" s="596"/>
      <c r="C98" s="597"/>
      <c r="D98" s="598"/>
      <c r="E98" s="401" t="s">
        <v>464</v>
      </c>
      <c r="F98" s="373" t="str">
        <f t="shared" si="11"/>
        <v/>
      </c>
      <c r="G98" s="381" t="str">
        <f t="shared" si="12"/>
        <v/>
      </c>
      <c r="H98" s="382"/>
      <c r="I98" s="401">
        <v>50</v>
      </c>
      <c r="J98" s="373">
        <f t="shared" si="13"/>
        <v>137.46434980705374</v>
      </c>
      <c r="K98" s="381">
        <f t="shared" si="14"/>
        <v>17.870365474916987</v>
      </c>
      <c r="L98" s="391">
        <v>0.87</v>
      </c>
      <c r="M98" s="599"/>
      <c r="N98" s="595"/>
      <c r="O98" s="440"/>
      <c r="P98" s="378" t="str">
        <f t="shared" si="15"/>
        <v/>
      </c>
      <c r="Q98" s="436"/>
      <c r="R98" s="383" t="str">
        <f t="shared" si="16"/>
        <v/>
      </c>
      <c r="S98" s="383" t="str">
        <f t="shared" si="17"/>
        <v/>
      </c>
      <c r="T98" s="440"/>
      <c r="U98" s="378" t="str">
        <f t="shared" si="18"/>
        <v/>
      </c>
      <c r="V98" s="436"/>
      <c r="W98" s="379" t="str">
        <f t="shared" si="19"/>
        <v/>
      </c>
      <c r="X98" s="379" t="str">
        <f t="shared" si="20"/>
        <v/>
      </c>
    </row>
    <row r="99" spans="1:24" ht="12.75" customHeight="1" x14ac:dyDescent="0.15">
      <c r="A99" s="595">
        <v>40</v>
      </c>
      <c r="B99" s="596" t="s">
        <v>501</v>
      </c>
      <c r="C99" s="597">
        <f>SUM(E99:E100,I99:I100)</f>
        <v>325</v>
      </c>
      <c r="D99" s="598">
        <v>163</v>
      </c>
      <c r="E99" s="401">
        <v>100</v>
      </c>
      <c r="F99" s="373">
        <f t="shared" si="11"/>
        <v>476.19047619047615</v>
      </c>
      <c r="G99" s="381">
        <f t="shared" si="12"/>
        <v>123.8095238095238</v>
      </c>
      <c r="H99" s="382">
        <v>0.74</v>
      </c>
      <c r="I99" s="401">
        <v>150</v>
      </c>
      <c r="J99" s="373">
        <f t="shared" si="13"/>
        <v>412.39304942116127</v>
      </c>
      <c r="K99" s="381">
        <f t="shared" si="14"/>
        <v>74.230748895809043</v>
      </c>
      <c r="L99" s="391">
        <v>0.82</v>
      </c>
      <c r="M99" s="599"/>
      <c r="N99" s="595">
        <f>+O99+O100+T99+T100</f>
        <v>0</v>
      </c>
      <c r="O99" s="440"/>
      <c r="P99" s="378" t="str">
        <f t="shared" si="15"/>
        <v/>
      </c>
      <c r="Q99" s="436"/>
      <c r="R99" s="383" t="str">
        <f t="shared" si="16"/>
        <v/>
      </c>
      <c r="S99" s="383" t="str">
        <f t="shared" si="17"/>
        <v/>
      </c>
      <c r="T99" s="440"/>
      <c r="U99" s="378" t="str">
        <f t="shared" si="18"/>
        <v/>
      </c>
      <c r="V99" s="436"/>
      <c r="W99" s="379" t="str">
        <f t="shared" si="19"/>
        <v/>
      </c>
      <c r="X99" s="379" t="str">
        <f t="shared" si="20"/>
        <v/>
      </c>
    </row>
    <row r="100" spans="1:24" ht="12.75" customHeight="1" x14ac:dyDescent="0.15">
      <c r="A100" s="595"/>
      <c r="B100" s="596"/>
      <c r="C100" s="597"/>
      <c r="D100" s="598"/>
      <c r="E100" s="401" t="s">
        <v>464</v>
      </c>
      <c r="F100" s="373" t="str">
        <f t="shared" si="11"/>
        <v/>
      </c>
      <c r="G100" s="381" t="str">
        <f t="shared" si="12"/>
        <v/>
      </c>
      <c r="H100" s="382"/>
      <c r="I100" s="401">
        <v>75</v>
      </c>
      <c r="J100" s="373">
        <f t="shared" si="13"/>
        <v>206.19652471058063</v>
      </c>
      <c r="K100" s="381">
        <f t="shared" si="14"/>
        <v>43.301270189221924</v>
      </c>
      <c r="L100" s="391">
        <v>0.79</v>
      </c>
      <c r="M100" s="599"/>
      <c r="N100" s="595"/>
      <c r="O100" s="440"/>
      <c r="P100" s="378" t="str">
        <f t="shared" si="15"/>
        <v/>
      </c>
      <c r="Q100" s="436"/>
      <c r="R100" s="383" t="str">
        <f t="shared" si="16"/>
        <v/>
      </c>
      <c r="S100" s="383" t="str">
        <f t="shared" si="17"/>
        <v/>
      </c>
      <c r="T100" s="440"/>
      <c r="U100" s="378" t="str">
        <f t="shared" si="18"/>
        <v/>
      </c>
      <c r="V100" s="436"/>
      <c r="W100" s="379" t="str">
        <f t="shared" si="19"/>
        <v/>
      </c>
      <c r="X100" s="379" t="str">
        <f t="shared" si="20"/>
        <v/>
      </c>
    </row>
    <row r="101" spans="1:24" ht="12.75" customHeight="1" x14ac:dyDescent="0.15">
      <c r="A101" s="573">
        <v>41</v>
      </c>
      <c r="B101" s="575" t="s">
        <v>502</v>
      </c>
      <c r="C101" s="577">
        <f>SUM(E101:E102,I101:I102)</f>
        <v>280</v>
      </c>
      <c r="D101" s="579">
        <v>144</v>
      </c>
      <c r="E101" s="401">
        <v>100</v>
      </c>
      <c r="F101" s="373">
        <f t="shared" si="11"/>
        <v>476.19047619047615</v>
      </c>
      <c r="G101" s="381">
        <f t="shared" si="12"/>
        <v>171.42857142857142</v>
      </c>
      <c r="H101" s="382">
        <v>0.64</v>
      </c>
      <c r="I101" s="401">
        <v>150</v>
      </c>
      <c r="J101" s="373">
        <f t="shared" si="13"/>
        <v>412.39304942116127</v>
      </c>
      <c r="K101" s="381">
        <f t="shared" si="14"/>
        <v>78.354679390020621</v>
      </c>
      <c r="L101" s="391">
        <v>0.81</v>
      </c>
      <c r="M101" s="581"/>
      <c r="N101" s="573">
        <f>+O101+O102+T101+T102</f>
        <v>0</v>
      </c>
      <c r="O101" s="440"/>
      <c r="P101" s="378" t="str">
        <f t="shared" si="15"/>
        <v/>
      </c>
      <c r="Q101" s="436"/>
      <c r="R101" s="383" t="str">
        <f t="shared" si="16"/>
        <v/>
      </c>
      <c r="S101" s="383" t="str">
        <f t="shared" si="17"/>
        <v/>
      </c>
      <c r="T101" s="440"/>
      <c r="U101" s="378" t="str">
        <f t="shared" si="18"/>
        <v/>
      </c>
      <c r="V101" s="436"/>
      <c r="W101" s="379" t="str">
        <f t="shared" si="19"/>
        <v/>
      </c>
      <c r="X101" s="379" t="str">
        <f t="shared" si="20"/>
        <v/>
      </c>
    </row>
    <row r="102" spans="1:24" ht="12.75" customHeight="1" x14ac:dyDescent="0.15">
      <c r="A102" s="574"/>
      <c r="B102" s="576"/>
      <c r="C102" s="578"/>
      <c r="D102" s="580"/>
      <c r="E102" s="401" t="s">
        <v>464</v>
      </c>
      <c r="F102" s="373" t="str">
        <f t="shared" si="11"/>
        <v/>
      </c>
      <c r="G102" s="381" t="str">
        <f t="shared" si="12"/>
        <v/>
      </c>
      <c r="H102" s="382"/>
      <c r="I102" s="401">
        <v>30</v>
      </c>
      <c r="J102" s="373">
        <f t="shared" si="13"/>
        <v>82.478609884232256</v>
      </c>
      <c r="K102" s="381">
        <f t="shared" si="14"/>
        <v>37.115374447904514</v>
      </c>
      <c r="L102" s="391">
        <v>0.55000000000000004</v>
      </c>
      <c r="M102" s="582"/>
      <c r="N102" s="574"/>
      <c r="O102" s="440"/>
      <c r="P102" s="378" t="str">
        <f t="shared" si="15"/>
        <v/>
      </c>
      <c r="Q102" s="436"/>
      <c r="R102" s="383" t="str">
        <f t="shared" si="16"/>
        <v/>
      </c>
      <c r="S102" s="383" t="str">
        <f t="shared" si="17"/>
        <v/>
      </c>
      <c r="T102" s="440"/>
      <c r="U102" s="378" t="str">
        <f t="shared" si="18"/>
        <v/>
      </c>
      <c r="V102" s="436"/>
      <c r="W102" s="379" t="str">
        <f t="shared" si="19"/>
        <v/>
      </c>
      <c r="X102" s="379" t="str">
        <f t="shared" si="20"/>
        <v/>
      </c>
    </row>
    <row r="103" spans="1:24" ht="12.75" customHeight="1" x14ac:dyDescent="0.15">
      <c r="A103" s="573">
        <v>42</v>
      </c>
      <c r="B103" s="575" t="s">
        <v>503</v>
      </c>
      <c r="C103" s="577">
        <f>SUM(E103:E104,I103:I104)</f>
        <v>400</v>
      </c>
      <c r="D103" s="600">
        <v>203</v>
      </c>
      <c r="E103" s="401">
        <v>100</v>
      </c>
      <c r="F103" s="373">
        <f t="shared" si="11"/>
        <v>476.19047619047615</v>
      </c>
      <c r="G103" s="381">
        <f t="shared" si="12"/>
        <v>214.28571428571425</v>
      </c>
      <c r="H103" s="382">
        <v>0.55000000000000004</v>
      </c>
      <c r="I103" s="401">
        <v>300</v>
      </c>
      <c r="J103" s="373">
        <f t="shared" si="13"/>
        <v>824.78609884232253</v>
      </c>
      <c r="K103" s="381">
        <f t="shared" si="14"/>
        <v>214.44438569900387</v>
      </c>
      <c r="L103" s="391">
        <v>0.74</v>
      </c>
      <c r="M103" s="581"/>
      <c r="N103" s="573">
        <f>+O103+O104+T103+T104</f>
        <v>0</v>
      </c>
      <c r="O103" s="440"/>
      <c r="P103" s="378" t="str">
        <f t="shared" si="15"/>
        <v/>
      </c>
      <c r="Q103" s="436"/>
      <c r="R103" s="383" t="str">
        <f t="shared" si="16"/>
        <v/>
      </c>
      <c r="S103" s="383" t="str">
        <f t="shared" si="17"/>
        <v/>
      </c>
      <c r="T103" s="440"/>
      <c r="U103" s="378" t="str">
        <f t="shared" si="18"/>
        <v/>
      </c>
      <c r="V103" s="436"/>
      <c r="W103" s="379" t="str">
        <f t="shared" si="19"/>
        <v/>
      </c>
      <c r="X103" s="379" t="str">
        <f t="shared" si="20"/>
        <v/>
      </c>
    </row>
    <row r="104" spans="1:24" ht="12.75" customHeight="1" x14ac:dyDescent="0.15">
      <c r="A104" s="574"/>
      <c r="B104" s="576"/>
      <c r="C104" s="578"/>
      <c r="D104" s="601"/>
      <c r="E104" s="401" t="s">
        <v>464</v>
      </c>
      <c r="F104" s="373" t="str">
        <f t="shared" si="11"/>
        <v/>
      </c>
      <c r="G104" s="381" t="str">
        <f t="shared" si="12"/>
        <v/>
      </c>
      <c r="H104" s="382"/>
      <c r="I104" s="401" t="s">
        <v>464</v>
      </c>
      <c r="J104" s="373" t="str">
        <f t="shared" si="13"/>
        <v/>
      </c>
      <c r="K104" s="381" t="str">
        <f t="shared" si="14"/>
        <v/>
      </c>
      <c r="L104" s="391"/>
      <c r="M104" s="582"/>
      <c r="N104" s="574"/>
      <c r="O104" s="440"/>
      <c r="P104" s="378" t="str">
        <f t="shared" si="15"/>
        <v/>
      </c>
      <c r="Q104" s="436"/>
      <c r="R104" s="383" t="str">
        <f t="shared" si="16"/>
        <v/>
      </c>
      <c r="S104" s="383" t="str">
        <f t="shared" si="17"/>
        <v/>
      </c>
      <c r="T104" s="440"/>
      <c r="U104" s="378" t="str">
        <f t="shared" si="18"/>
        <v/>
      </c>
      <c r="V104" s="436"/>
      <c r="W104" s="379" t="str">
        <f t="shared" si="19"/>
        <v/>
      </c>
      <c r="X104" s="379" t="str">
        <f t="shared" si="20"/>
        <v/>
      </c>
    </row>
    <row r="105" spans="1:24" ht="12.75" customHeight="1" x14ac:dyDescent="0.15">
      <c r="A105" s="573">
        <v>43</v>
      </c>
      <c r="B105" s="575" t="s">
        <v>504</v>
      </c>
      <c r="C105" s="577">
        <f>SUM(E105:E106,I105:I106)</f>
        <v>350</v>
      </c>
      <c r="D105" s="579">
        <v>165</v>
      </c>
      <c r="E105" s="401">
        <v>150</v>
      </c>
      <c r="F105" s="373">
        <f t="shared" si="11"/>
        <v>714.28571428571433</v>
      </c>
      <c r="G105" s="381">
        <f t="shared" si="12"/>
        <v>221.42857142857147</v>
      </c>
      <c r="H105" s="382">
        <v>0.69</v>
      </c>
      <c r="I105" s="401">
        <v>200</v>
      </c>
      <c r="J105" s="373">
        <f t="shared" si="13"/>
        <v>549.85739922821494</v>
      </c>
      <c r="K105" s="381">
        <f t="shared" si="14"/>
        <v>131.96577581477158</v>
      </c>
      <c r="L105" s="391">
        <v>0.76</v>
      </c>
      <c r="M105" s="581"/>
      <c r="N105" s="573">
        <f>+O105+O106+T105+T106</f>
        <v>0</v>
      </c>
      <c r="O105" s="440"/>
      <c r="P105" s="378" t="str">
        <f t="shared" si="15"/>
        <v/>
      </c>
      <c r="Q105" s="436"/>
      <c r="R105" s="383" t="str">
        <f t="shared" si="16"/>
        <v/>
      </c>
      <c r="S105" s="383" t="str">
        <f t="shared" si="17"/>
        <v/>
      </c>
      <c r="T105" s="440"/>
      <c r="U105" s="378" t="str">
        <f t="shared" si="18"/>
        <v/>
      </c>
      <c r="V105" s="436"/>
      <c r="W105" s="379" t="str">
        <f t="shared" si="19"/>
        <v/>
      </c>
      <c r="X105" s="379" t="str">
        <f t="shared" si="20"/>
        <v/>
      </c>
    </row>
    <row r="106" spans="1:24" ht="12.75" customHeight="1" x14ac:dyDescent="0.15">
      <c r="A106" s="574"/>
      <c r="B106" s="576"/>
      <c r="C106" s="578"/>
      <c r="D106" s="580"/>
      <c r="E106" s="401" t="s">
        <v>464</v>
      </c>
      <c r="F106" s="373" t="str">
        <f t="shared" si="11"/>
        <v/>
      </c>
      <c r="G106" s="381" t="str">
        <f t="shared" si="12"/>
        <v/>
      </c>
      <c r="H106" s="382"/>
      <c r="I106" s="401" t="s">
        <v>464</v>
      </c>
      <c r="J106" s="373" t="str">
        <f t="shared" si="13"/>
        <v/>
      </c>
      <c r="K106" s="381" t="str">
        <f t="shared" si="14"/>
        <v/>
      </c>
      <c r="L106" s="391"/>
      <c r="M106" s="582"/>
      <c r="N106" s="574"/>
      <c r="O106" s="440"/>
      <c r="P106" s="378" t="str">
        <f t="shared" si="15"/>
        <v/>
      </c>
      <c r="Q106" s="436"/>
      <c r="R106" s="383" t="str">
        <f t="shared" si="16"/>
        <v/>
      </c>
      <c r="S106" s="383" t="str">
        <f t="shared" si="17"/>
        <v/>
      </c>
      <c r="T106" s="440"/>
      <c r="U106" s="378" t="str">
        <f t="shared" si="18"/>
        <v/>
      </c>
      <c r="V106" s="436"/>
      <c r="W106" s="379" t="str">
        <f t="shared" si="19"/>
        <v/>
      </c>
      <c r="X106" s="379" t="str">
        <f t="shared" si="20"/>
        <v/>
      </c>
    </row>
    <row r="107" spans="1:24" ht="12.75" customHeight="1" x14ac:dyDescent="0.15">
      <c r="A107" s="573">
        <v>44</v>
      </c>
      <c r="B107" s="575" t="s">
        <v>505</v>
      </c>
      <c r="C107" s="577">
        <f>SUM(E107:E108,I107:I108)</f>
        <v>250</v>
      </c>
      <c r="D107" s="579">
        <v>149</v>
      </c>
      <c r="E107" s="401">
        <v>100</v>
      </c>
      <c r="F107" s="373">
        <f t="shared" si="11"/>
        <v>476.19047619047615</v>
      </c>
      <c r="G107" s="381">
        <f t="shared" si="12"/>
        <v>195.23809523809524</v>
      </c>
      <c r="H107" s="382">
        <v>0.59</v>
      </c>
      <c r="I107" s="401">
        <v>150</v>
      </c>
      <c r="J107" s="373">
        <f t="shared" si="13"/>
        <v>412.39304942116127</v>
      </c>
      <c r="K107" s="381">
        <f t="shared" si="14"/>
        <v>131.96577581477158</v>
      </c>
      <c r="L107" s="391">
        <v>0.68</v>
      </c>
      <c r="M107" s="602"/>
      <c r="N107" s="604">
        <f>+O107+O108+T107+T108</f>
        <v>0</v>
      </c>
      <c r="O107" s="441"/>
      <c r="P107" s="385" t="str">
        <f t="shared" si="15"/>
        <v/>
      </c>
      <c r="Q107" s="437"/>
      <c r="R107" s="386" t="str">
        <f t="shared" si="16"/>
        <v/>
      </c>
      <c r="S107" s="386" t="str">
        <f t="shared" si="17"/>
        <v/>
      </c>
      <c r="T107" s="441"/>
      <c r="U107" s="385" t="str">
        <f t="shared" si="18"/>
        <v/>
      </c>
      <c r="V107" s="437"/>
      <c r="W107" s="387" t="str">
        <f t="shared" si="19"/>
        <v/>
      </c>
      <c r="X107" s="387" t="str">
        <f t="shared" si="20"/>
        <v/>
      </c>
    </row>
    <row r="108" spans="1:24" ht="12.75" customHeight="1" x14ac:dyDescent="0.15">
      <c r="A108" s="574"/>
      <c r="B108" s="576"/>
      <c r="C108" s="578"/>
      <c r="D108" s="580"/>
      <c r="E108" s="401" t="s">
        <v>464</v>
      </c>
      <c r="F108" s="373" t="str">
        <f t="shared" si="11"/>
        <v/>
      </c>
      <c r="G108" s="381" t="str">
        <f t="shared" si="12"/>
        <v/>
      </c>
      <c r="H108" s="382"/>
      <c r="I108" s="401" t="s">
        <v>464</v>
      </c>
      <c r="J108" s="373" t="str">
        <f t="shared" si="13"/>
        <v/>
      </c>
      <c r="K108" s="381" t="str">
        <f t="shared" si="14"/>
        <v/>
      </c>
      <c r="L108" s="391"/>
      <c r="M108" s="603"/>
      <c r="N108" s="605"/>
      <c r="O108" s="441"/>
      <c r="P108" s="385" t="str">
        <f t="shared" si="15"/>
        <v/>
      </c>
      <c r="Q108" s="437"/>
      <c r="R108" s="386" t="str">
        <f t="shared" si="16"/>
        <v/>
      </c>
      <c r="S108" s="386" t="str">
        <f t="shared" si="17"/>
        <v/>
      </c>
      <c r="T108" s="441"/>
      <c r="U108" s="385" t="str">
        <f t="shared" si="18"/>
        <v/>
      </c>
      <c r="V108" s="437"/>
      <c r="W108" s="387" t="str">
        <f t="shared" si="19"/>
        <v/>
      </c>
      <c r="X108" s="387" t="str">
        <f t="shared" si="20"/>
        <v/>
      </c>
    </row>
    <row r="109" spans="1:24" ht="12.75" customHeight="1" x14ac:dyDescent="0.15">
      <c r="A109" s="573">
        <v>45</v>
      </c>
      <c r="B109" s="575" t="s">
        <v>506</v>
      </c>
      <c r="C109" s="577">
        <f>SUM(E109:E110,I109:I110)</f>
        <v>375</v>
      </c>
      <c r="D109" s="579">
        <v>261</v>
      </c>
      <c r="E109" s="401">
        <v>75</v>
      </c>
      <c r="F109" s="373">
        <f t="shared" si="11"/>
        <v>357.14285714285717</v>
      </c>
      <c r="G109" s="381">
        <f t="shared" si="12"/>
        <v>260.71428571428572</v>
      </c>
      <c r="H109" s="382">
        <v>0.27</v>
      </c>
      <c r="I109" s="401">
        <v>100</v>
      </c>
      <c r="J109" s="373">
        <f t="shared" si="13"/>
        <v>274.92869961410747</v>
      </c>
      <c r="K109" s="381">
        <f t="shared" si="14"/>
        <v>173.2050807568877</v>
      </c>
      <c r="L109" s="391">
        <v>0.37</v>
      </c>
      <c r="M109" s="602"/>
      <c r="N109" s="604">
        <f>+O109+O110+T109+T110</f>
        <v>0</v>
      </c>
      <c r="O109" s="441"/>
      <c r="P109" s="385" t="str">
        <f t="shared" si="15"/>
        <v/>
      </c>
      <c r="Q109" s="437"/>
      <c r="R109" s="386" t="str">
        <f t="shared" si="16"/>
        <v/>
      </c>
      <c r="S109" s="386" t="str">
        <f t="shared" si="17"/>
        <v/>
      </c>
      <c r="T109" s="441"/>
      <c r="U109" s="385" t="str">
        <f t="shared" si="18"/>
        <v/>
      </c>
      <c r="V109" s="437"/>
      <c r="W109" s="387" t="str">
        <f t="shared" si="19"/>
        <v/>
      </c>
      <c r="X109" s="387" t="str">
        <f t="shared" si="20"/>
        <v/>
      </c>
    </row>
    <row r="110" spans="1:24" ht="12.75" customHeight="1" x14ac:dyDescent="0.15">
      <c r="A110" s="574"/>
      <c r="B110" s="576"/>
      <c r="C110" s="578"/>
      <c r="D110" s="580"/>
      <c r="E110" s="401" t="s">
        <v>464</v>
      </c>
      <c r="F110" s="373" t="str">
        <f t="shared" si="11"/>
        <v/>
      </c>
      <c r="G110" s="381" t="str">
        <f t="shared" si="12"/>
        <v/>
      </c>
      <c r="H110" s="382"/>
      <c r="I110" s="401">
        <v>200</v>
      </c>
      <c r="J110" s="373">
        <f t="shared" si="13"/>
        <v>549.85739922821494</v>
      </c>
      <c r="K110" s="381">
        <f t="shared" si="14"/>
        <v>313.41871756008254</v>
      </c>
      <c r="L110" s="391">
        <v>0.43</v>
      </c>
      <c r="M110" s="603"/>
      <c r="N110" s="605"/>
      <c r="O110" s="441"/>
      <c r="P110" s="385" t="str">
        <f t="shared" si="15"/>
        <v/>
      </c>
      <c r="Q110" s="437"/>
      <c r="R110" s="386" t="str">
        <f t="shared" si="16"/>
        <v/>
      </c>
      <c r="S110" s="386" t="str">
        <f t="shared" si="17"/>
        <v/>
      </c>
      <c r="T110" s="441"/>
      <c r="U110" s="385" t="str">
        <f t="shared" si="18"/>
        <v/>
      </c>
      <c r="V110" s="437"/>
      <c r="W110" s="387" t="str">
        <f t="shared" si="19"/>
        <v/>
      </c>
      <c r="X110" s="387" t="str">
        <f t="shared" si="20"/>
        <v/>
      </c>
    </row>
    <row r="111" spans="1:24" ht="12.75" customHeight="1" x14ac:dyDescent="0.15">
      <c r="A111" s="573">
        <v>46</v>
      </c>
      <c r="B111" s="575" t="s">
        <v>507</v>
      </c>
      <c r="C111" s="577">
        <f>SUM(E111:E112,I111:I112)</f>
        <v>300</v>
      </c>
      <c r="D111" s="600">
        <v>196</v>
      </c>
      <c r="E111" s="401">
        <v>150</v>
      </c>
      <c r="F111" s="373">
        <f t="shared" si="11"/>
        <v>714.28571428571433</v>
      </c>
      <c r="G111" s="381">
        <f t="shared" si="12"/>
        <v>192.85714285714289</v>
      </c>
      <c r="H111" s="382">
        <v>0.73</v>
      </c>
      <c r="I111" s="401">
        <v>150</v>
      </c>
      <c r="J111" s="373">
        <f t="shared" si="13"/>
        <v>412.39304942116127</v>
      </c>
      <c r="K111" s="381">
        <f t="shared" si="14"/>
        <v>177.32901125109936</v>
      </c>
      <c r="L111" s="391">
        <v>0.56999999999999995</v>
      </c>
      <c r="M111" s="581"/>
      <c r="N111" s="573">
        <f>+O111+O112+T111+T112</f>
        <v>0</v>
      </c>
      <c r="O111" s="440"/>
      <c r="P111" s="378" t="str">
        <f t="shared" si="15"/>
        <v/>
      </c>
      <c r="Q111" s="436"/>
      <c r="R111" s="383" t="str">
        <f t="shared" si="16"/>
        <v/>
      </c>
      <c r="S111" s="383" t="str">
        <f t="shared" si="17"/>
        <v/>
      </c>
      <c r="T111" s="440"/>
      <c r="U111" s="378" t="str">
        <f t="shared" si="18"/>
        <v/>
      </c>
      <c r="V111" s="436"/>
      <c r="W111" s="379" t="str">
        <f t="shared" si="19"/>
        <v/>
      </c>
      <c r="X111" s="379" t="str">
        <f t="shared" si="20"/>
        <v/>
      </c>
    </row>
    <row r="112" spans="1:24" ht="12.75" customHeight="1" x14ac:dyDescent="0.15">
      <c r="A112" s="574"/>
      <c r="B112" s="576"/>
      <c r="C112" s="578"/>
      <c r="D112" s="601"/>
      <c r="E112" s="401" t="s">
        <v>464</v>
      </c>
      <c r="F112" s="373" t="str">
        <f t="shared" si="11"/>
        <v/>
      </c>
      <c r="G112" s="381" t="str">
        <f t="shared" si="12"/>
        <v/>
      </c>
      <c r="H112" s="382"/>
      <c r="I112" s="401" t="s">
        <v>464</v>
      </c>
      <c r="J112" s="373" t="str">
        <f t="shared" si="13"/>
        <v/>
      </c>
      <c r="K112" s="381" t="str">
        <f t="shared" si="14"/>
        <v/>
      </c>
      <c r="L112" s="391"/>
      <c r="M112" s="582"/>
      <c r="N112" s="574"/>
      <c r="O112" s="440"/>
      <c r="P112" s="378" t="str">
        <f t="shared" si="15"/>
        <v/>
      </c>
      <c r="Q112" s="436"/>
      <c r="R112" s="383" t="str">
        <f t="shared" si="16"/>
        <v/>
      </c>
      <c r="S112" s="383" t="str">
        <f t="shared" si="17"/>
        <v/>
      </c>
      <c r="T112" s="440"/>
      <c r="U112" s="378" t="str">
        <f t="shared" si="18"/>
        <v/>
      </c>
      <c r="V112" s="436"/>
      <c r="W112" s="379" t="str">
        <f t="shared" si="19"/>
        <v/>
      </c>
      <c r="X112" s="379" t="str">
        <f t="shared" si="20"/>
        <v/>
      </c>
    </row>
    <row r="113" spans="1:24" ht="12.75" customHeight="1" x14ac:dyDescent="0.15">
      <c r="A113" s="573">
        <v>47</v>
      </c>
      <c r="B113" s="575" t="s">
        <v>508</v>
      </c>
      <c r="C113" s="577">
        <f>SUM(E113:E114,I113:I114)</f>
        <v>450</v>
      </c>
      <c r="D113" s="579">
        <v>119</v>
      </c>
      <c r="E113" s="401">
        <v>150</v>
      </c>
      <c r="F113" s="373">
        <f t="shared" si="11"/>
        <v>714.28571428571433</v>
      </c>
      <c r="G113" s="381">
        <f t="shared" si="12"/>
        <v>307.14285714285722</v>
      </c>
      <c r="H113" s="382">
        <v>0.56999999999999995</v>
      </c>
      <c r="I113" s="401">
        <v>150</v>
      </c>
      <c r="J113" s="373">
        <f t="shared" si="13"/>
        <v>412.39304942116127</v>
      </c>
      <c r="K113" s="381">
        <f t="shared" si="14"/>
        <v>123.71791482634839</v>
      </c>
      <c r="L113" s="391">
        <v>0.7</v>
      </c>
      <c r="M113" s="581"/>
      <c r="N113" s="573">
        <f>+O113+O114+T113+T114</f>
        <v>0</v>
      </c>
      <c r="O113" s="440"/>
      <c r="P113" s="378" t="str">
        <f t="shared" si="15"/>
        <v/>
      </c>
      <c r="Q113" s="436"/>
      <c r="R113" s="383" t="str">
        <f t="shared" si="16"/>
        <v/>
      </c>
      <c r="S113" s="383" t="str">
        <f t="shared" si="17"/>
        <v/>
      </c>
      <c r="T113" s="440"/>
      <c r="U113" s="378" t="str">
        <f t="shared" si="18"/>
        <v/>
      </c>
      <c r="V113" s="436"/>
      <c r="W113" s="379" t="str">
        <f t="shared" si="19"/>
        <v/>
      </c>
      <c r="X113" s="379" t="str">
        <f t="shared" si="20"/>
        <v/>
      </c>
    </row>
    <row r="114" spans="1:24" ht="12.75" customHeight="1" x14ac:dyDescent="0.15">
      <c r="A114" s="574"/>
      <c r="B114" s="576"/>
      <c r="C114" s="578"/>
      <c r="D114" s="580"/>
      <c r="E114" s="401">
        <v>150</v>
      </c>
      <c r="F114" s="373">
        <f t="shared" si="11"/>
        <v>714.28571428571433</v>
      </c>
      <c r="G114" s="381">
        <f t="shared" si="12"/>
        <v>100.00000000000001</v>
      </c>
      <c r="H114" s="382">
        <v>0.86</v>
      </c>
      <c r="I114" s="401" t="s">
        <v>464</v>
      </c>
      <c r="J114" s="373" t="str">
        <f t="shared" si="13"/>
        <v/>
      </c>
      <c r="K114" s="381" t="str">
        <f t="shared" si="14"/>
        <v/>
      </c>
      <c r="L114" s="391"/>
      <c r="M114" s="582"/>
      <c r="N114" s="574"/>
      <c r="O114" s="440"/>
      <c r="P114" s="378" t="str">
        <f t="shared" si="15"/>
        <v/>
      </c>
      <c r="Q114" s="436"/>
      <c r="R114" s="383" t="str">
        <f t="shared" si="16"/>
        <v/>
      </c>
      <c r="S114" s="383" t="str">
        <f t="shared" si="17"/>
        <v/>
      </c>
      <c r="T114" s="440"/>
      <c r="U114" s="378" t="str">
        <f t="shared" si="18"/>
        <v/>
      </c>
      <c r="V114" s="436"/>
      <c r="W114" s="379" t="str">
        <f t="shared" si="19"/>
        <v/>
      </c>
      <c r="X114" s="379" t="str">
        <f t="shared" si="20"/>
        <v/>
      </c>
    </row>
    <row r="115" spans="1:24" ht="12.75" customHeight="1" x14ac:dyDescent="0.15">
      <c r="A115" s="573">
        <v>48</v>
      </c>
      <c r="B115" s="575" t="s">
        <v>509</v>
      </c>
      <c r="C115" s="577">
        <f>SUM(E115:E116,I115:I116)</f>
        <v>150</v>
      </c>
      <c r="D115" s="579">
        <v>97</v>
      </c>
      <c r="E115" s="401">
        <v>100</v>
      </c>
      <c r="F115" s="373">
        <f t="shared" si="11"/>
        <v>476.19047619047615</v>
      </c>
      <c r="G115" s="381">
        <f t="shared" si="12"/>
        <v>228.57142857142856</v>
      </c>
      <c r="H115" s="382">
        <v>0.52</v>
      </c>
      <c r="I115" s="401">
        <v>50</v>
      </c>
      <c r="J115" s="373">
        <f t="shared" si="13"/>
        <v>137.46434980705374</v>
      </c>
      <c r="K115" s="381">
        <f t="shared" si="14"/>
        <v>79.729322888091176</v>
      </c>
      <c r="L115" s="391">
        <v>0.42</v>
      </c>
      <c r="M115" s="581"/>
      <c r="N115" s="573">
        <f>+O115+O116+T115+T116</f>
        <v>0</v>
      </c>
      <c r="O115" s="440"/>
      <c r="P115" s="378" t="str">
        <f t="shared" si="15"/>
        <v/>
      </c>
      <c r="Q115" s="436"/>
      <c r="R115" s="383" t="str">
        <f t="shared" si="16"/>
        <v/>
      </c>
      <c r="S115" s="383" t="str">
        <f t="shared" si="17"/>
        <v/>
      </c>
      <c r="T115" s="440"/>
      <c r="U115" s="378" t="str">
        <f t="shared" si="18"/>
        <v/>
      </c>
      <c r="V115" s="436"/>
      <c r="W115" s="379" t="str">
        <f t="shared" si="19"/>
        <v/>
      </c>
      <c r="X115" s="379" t="str">
        <f t="shared" si="20"/>
        <v/>
      </c>
    </row>
    <row r="116" spans="1:24" ht="12.75" customHeight="1" x14ac:dyDescent="0.15">
      <c r="A116" s="574"/>
      <c r="B116" s="576"/>
      <c r="C116" s="578"/>
      <c r="D116" s="580"/>
      <c r="E116" s="401" t="s">
        <v>464</v>
      </c>
      <c r="F116" s="373" t="str">
        <f t="shared" si="11"/>
        <v/>
      </c>
      <c r="G116" s="381" t="str">
        <f t="shared" si="12"/>
        <v/>
      </c>
      <c r="H116" s="382"/>
      <c r="I116" s="401" t="s">
        <v>464</v>
      </c>
      <c r="J116" s="373" t="str">
        <f t="shared" si="13"/>
        <v/>
      </c>
      <c r="K116" s="381" t="str">
        <f t="shared" si="14"/>
        <v/>
      </c>
      <c r="L116" s="391"/>
      <c r="M116" s="582"/>
      <c r="N116" s="574"/>
      <c r="O116" s="440"/>
      <c r="P116" s="378" t="str">
        <f t="shared" si="15"/>
        <v/>
      </c>
      <c r="Q116" s="436"/>
      <c r="R116" s="383" t="str">
        <f t="shared" si="16"/>
        <v/>
      </c>
      <c r="S116" s="383" t="str">
        <f t="shared" si="17"/>
        <v/>
      </c>
      <c r="T116" s="440"/>
      <c r="U116" s="378" t="str">
        <f t="shared" si="18"/>
        <v/>
      </c>
      <c r="V116" s="436"/>
      <c r="W116" s="379" t="str">
        <f t="shared" si="19"/>
        <v/>
      </c>
      <c r="X116" s="379" t="str">
        <f t="shared" si="20"/>
        <v/>
      </c>
    </row>
    <row r="117" spans="1:24" ht="12.75" customHeight="1" x14ac:dyDescent="0.15">
      <c r="A117" s="573">
        <v>49</v>
      </c>
      <c r="B117" s="575" t="s">
        <v>510</v>
      </c>
      <c r="C117" s="577">
        <f>SUM(E117:E118,I117:I118)</f>
        <v>500</v>
      </c>
      <c r="D117" s="579">
        <v>185</v>
      </c>
      <c r="E117" s="401">
        <v>150</v>
      </c>
      <c r="F117" s="373">
        <f t="shared" si="11"/>
        <v>714.28571428571433</v>
      </c>
      <c r="G117" s="381">
        <f t="shared" si="12"/>
        <v>192.85714285714289</v>
      </c>
      <c r="H117" s="382">
        <v>0.73</v>
      </c>
      <c r="I117" s="401">
        <v>150</v>
      </c>
      <c r="J117" s="373">
        <f t="shared" si="13"/>
        <v>412.39304942116127</v>
      </c>
      <c r="K117" s="381">
        <f t="shared" si="14"/>
        <v>115.47005383792516</v>
      </c>
      <c r="L117" s="391">
        <v>0.72</v>
      </c>
      <c r="M117" s="581"/>
      <c r="N117" s="573">
        <f>+O117+O118+T117+T118</f>
        <v>0</v>
      </c>
      <c r="O117" s="440"/>
      <c r="P117" s="378" t="str">
        <f t="shared" si="15"/>
        <v/>
      </c>
      <c r="Q117" s="436"/>
      <c r="R117" s="383" t="str">
        <f t="shared" si="16"/>
        <v/>
      </c>
      <c r="S117" s="383" t="str">
        <f t="shared" si="17"/>
        <v/>
      </c>
      <c r="T117" s="440"/>
      <c r="U117" s="378" t="str">
        <f t="shared" si="18"/>
        <v/>
      </c>
      <c r="V117" s="436"/>
      <c r="W117" s="379" t="str">
        <f t="shared" si="19"/>
        <v/>
      </c>
      <c r="X117" s="379" t="str">
        <f t="shared" si="20"/>
        <v/>
      </c>
    </row>
    <row r="118" spans="1:24" ht="12.75" customHeight="1" x14ac:dyDescent="0.15">
      <c r="A118" s="574"/>
      <c r="B118" s="576"/>
      <c r="C118" s="578"/>
      <c r="D118" s="580"/>
      <c r="E118" s="401">
        <v>200</v>
      </c>
      <c r="F118" s="373">
        <f t="shared" si="11"/>
        <v>952.38095238095229</v>
      </c>
      <c r="G118" s="381">
        <f t="shared" si="12"/>
        <v>285.71428571428572</v>
      </c>
      <c r="H118" s="382">
        <v>0.7</v>
      </c>
      <c r="I118" s="401" t="s">
        <v>464</v>
      </c>
      <c r="J118" s="373" t="str">
        <f t="shared" si="13"/>
        <v/>
      </c>
      <c r="K118" s="381" t="str">
        <f t="shared" si="14"/>
        <v/>
      </c>
      <c r="L118" s="391"/>
      <c r="M118" s="582"/>
      <c r="N118" s="574"/>
      <c r="O118" s="440"/>
      <c r="P118" s="378" t="str">
        <f t="shared" si="15"/>
        <v/>
      </c>
      <c r="Q118" s="436"/>
      <c r="R118" s="383" t="str">
        <f t="shared" si="16"/>
        <v/>
      </c>
      <c r="S118" s="383" t="str">
        <f t="shared" si="17"/>
        <v/>
      </c>
      <c r="T118" s="440"/>
      <c r="U118" s="378" t="str">
        <f t="shared" si="18"/>
        <v/>
      </c>
      <c r="V118" s="436"/>
      <c r="W118" s="379" t="str">
        <f t="shared" si="19"/>
        <v/>
      </c>
      <c r="X118" s="379" t="str">
        <f t="shared" si="20"/>
        <v/>
      </c>
    </row>
    <row r="119" spans="1:24" ht="12.75" customHeight="1" x14ac:dyDescent="0.15">
      <c r="A119" s="573">
        <v>50</v>
      </c>
      <c r="B119" s="575" t="s">
        <v>511</v>
      </c>
      <c r="C119" s="577">
        <f>SUM(E119:E120,I119:I120)</f>
        <v>250</v>
      </c>
      <c r="D119" s="579">
        <v>83</v>
      </c>
      <c r="E119" s="401">
        <v>75</v>
      </c>
      <c r="F119" s="373">
        <f t="shared" si="11"/>
        <v>357.14285714285717</v>
      </c>
      <c r="G119" s="381">
        <f t="shared" si="12"/>
        <v>89.285714285714292</v>
      </c>
      <c r="H119" s="382">
        <v>0.75</v>
      </c>
      <c r="I119" s="401">
        <v>75</v>
      </c>
      <c r="J119" s="373">
        <f t="shared" si="13"/>
        <v>206.19652471058063</v>
      </c>
      <c r="K119" s="381">
        <f t="shared" si="14"/>
        <v>30.929478706587098</v>
      </c>
      <c r="L119" s="391">
        <v>0.85</v>
      </c>
      <c r="M119" s="581"/>
      <c r="N119" s="573">
        <f>+O119+O120+T119+T120</f>
        <v>0</v>
      </c>
      <c r="O119" s="440"/>
      <c r="P119" s="378" t="str">
        <f t="shared" si="15"/>
        <v/>
      </c>
      <c r="Q119" s="436"/>
      <c r="R119" s="383" t="str">
        <f t="shared" si="16"/>
        <v/>
      </c>
      <c r="S119" s="383" t="str">
        <f t="shared" si="17"/>
        <v/>
      </c>
      <c r="T119" s="440"/>
      <c r="U119" s="378" t="str">
        <f t="shared" si="18"/>
        <v/>
      </c>
      <c r="V119" s="436"/>
      <c r="W119" s="379" t="str">
        <f t="shared" si="19"/>
        <v/>
      </c>
      <c r="X119" s="379" t="str">
        <f t="shared" si="20"/>
        <v/>
      </c>
    </row>
    <row r="120" spans="1:24" ht="12.75" customHeight="1" x14ac:dyDescent="0.15">
      <c r="A120" s="574"/>
      <c r="B120" s="576"/>
      <c r="C120" s="578"/>
      <c r="D120" s="580"/>
      <c r="E120" s="401">
        <v>100</v>
      </c>
      <c r="F120" s="373">
        <f t="shared" si="11"/>
        <v>476.19047619047615</v>
      </c>
      <c r="G120" s="381">
        <f t="shared" si="12"/>
        <v>61.904761904761898</v>
      </c>
      <c r="H120" s="382">
        <v>0.87</v>
      </c>
      <c r="I120" s="401" t="s">
        <v>464</v>
      </c>
      <c r="J120" s="373" t="str">
        <f t="shared" si="13"/>
        <v/>
      </c>
      <c r="K120" s="381" t="str">
        <f t="shared" si="14"/>
        <v/>
      </c>
      <c r="L120" s="391"/>
      <c r="M120" s="582"/>
      <c r="N120" s="574"/>
      <c r="O120" s="440"/>
      <c r="P120" s="378" t="str">
        <f t="shared" si="15"/>
        <v/>
      </c>
      <c r="Q120" s="436"/>
      <c r="R120" s="383" t="str">
        <f t="shared" si="16"/>
        <v/>
      </c>
      <c r="S120" s="383" t="str">
        <f t="shared" si="17"/>
        <v/>
      </c>
      <c r="T120" s="440"/>
      <c r="U120" s="378" t="str">
        <f t="shared" si="18"/>
        <v/>
      </c>
      <c r="V120" s="436"/>
      <c r="W120" s="379" t="str">
        <f t="shared" si="19"/>
        <v/>
      </c>
      <c r="X120" s="379" t="str">
        <f t="shared" si="20"/>
        <v/>
      </c>
    </row>
    <row r="121" spans="1:24" ht="12.75" customHeight="1" x14ac:dyDescent="0.15">
      <c r="A121" s="573">
        <v>51</v>
      </c>
      <c r="B121" s="575" t="s">
        <v>512</v>
      </c>
      <c r="C121" s="577">
        <f>SUM(E121:E122,I121:I122)</f>
        <v>175</v>
      </c>
      <c r="D121" s="579">
        <v>124</v>
      </c>
      <c r="E121" s="401">
        <v>75</v>
      </c>
      <c r="F121" s="373">
        <f t="shared" si="11"/>
        <v>357.14285714285717</v>
      </c>
      <c r="G121" s="381">
        <f t="shared" si="12"/>
        <v>214.28571428571431</v>
      </c>
      <c r="H121" s="382">
        <v>0.4</v>
      </c>
      <c r="I121" s="401">
        <v>100</v>
      </c>
      <c r="J121" s="373">
        <f t="shared" si="13"/>
        <v>274.92869961410747</v>
      </c>
      <c r="K121" s="381">
        <f t="shared" si="14"/>
        <v>82.478609884232256</v>
      </c>
      <c r="L121" s="391">
        <v>0.7</v>
      </c>
      <c r="M121" s="581"/>
      <c r="N121" s="573">
        <f>+O121+O122+T121+T122</f>
        <v>0</v>
      </c>
      <c r="O121" s="440"/>
      <c r="P121" s="378" t="str">
        <f t="shared" si="15"/>
        <v/>
      </c>
      <c r="Q121" s="436"/>
      <c r="R121" s="383" t="str">
        <f t="shared" si="16"/>
        <v/>
      </c>
      <c r="S121" s="383" t="str">
        <f t="shared" si="17"/>
        <v/>
      </c>
      <c r="T121" s="440"/>
      <c r="U121" s="378" t="str">
        <f t="shared" si="18"/>
        <v/>
      </c>
      <c r="V121" s="436"/>
      <c r="W121" s="379" t="str">
        <f t="shared" si="19"/>
        <v/>
      </c>
      <c r="X121" s="379" t="str">
        <f t="shared" si="20"/>
        <v/>
      </c>
    </row>
    <row r="122" spans="1:24" ht="12.75" customHeight="1" x14ac:dyDescent="0.15">
      <c r="A122" s="574"/>
      <c r="B122" s="576"/>
      <c r="C122" s="578"/>
      <c r="D122" s="580"/>
      <c r="E122" s="401" t="s">
        <v>464</v>
      </c>
      <c r="F122" s="373" t="str">
        <f t="shared" si="11"/>
        <v/>
      </c>
      <c r="G122" s="381" t="str">
        <f t="shared" si="12"/>
        <v/>
      </c>
      <c r="H122" s="382"/>
      <c r="I122" s="401" t="s">
        <v>464</v>
      </c>
      <c r="J122" s="373" t="str">
        <f t="shared" si="13"/>
        <v/>
      </c>
      <c r="K122" s="381" t="str">
        <f t="shared" si="14"/>
        <v/>
      </c>
      <c r="L122" s="391"/>
      <c r="M122" s="582"/>
      <c r="N122" s="574"/>
      <c r="O122" s="440"/>
      <c r="P122" s="378" t="str">
        <f t="shared" si="15"/>
        <v/>
      </c>
      <c r="Q122" s="436"/>
      <c r="R122" s="383" t="str">
        <f t="shared" si="16"/>
        <v/>
      </c>
      <c r="S122" s="383" t="str">
        <f t="shared" si="17"/>
        <v/>
      </c>
      <c r="T122" s="440"/>
      <c r="U122" s="378" t="str">
        <f t="shared" si="18"/>
        <v/>
      </c>
      <c r="V122" s="436"/>
      <c r="W122" s="379" t="str">
        <f t="shared" si="19"/>
        <v/>
      </c>
      <c r="X122" s="379" t="str">
        <f t="shared" si="20"/>
        <v/>
      </c>
    </row>
    <row r="123" spans="1:24" ht="12.75" customHeight="1" x14ac:dyDescent="0.15">
      <c r="A123" s="573">
        <v>52</v>
      </c>
      <c r="B123" s="575" t="s">
        <v>513</v>
      </c>
      <c r="C123" s="577">
        <f>SUM(E123:E124,I123:I124)</f>
        <v>350</v>
      </c>
      <c r="D123" s="600">
        <v>143</v>
      </c>
      <c r="E123" s="401">
        <v>150</v>
      </c>
      <c r="F123" s="373">
        <f t="shared" si="11"/>
        <v>714.28571428571433</v>
      </c>
      <c r="G123" s="381">
        <f t="shared" si="12"/>
        <v>185.71428571428572</v>
      </c>
      <c r="H123" s="382">
        <v>0.74</v>
      </c>
      <c r="I123" s="401">
        <v>100</v>
      </c>
      <c r="J123" s="373">
        <f t="shared" si="13"/>
        <v>274.92869961410747</v>
      </c>
      <c r="K123" s="381">
        <f t="shared" si="14"/>
        <v>63.233600911244714</v>
      </c>
      <c r="L123" s="391">
        <v>0.77</v>
      </c>
      <c r="M123" s="581"/>
      <c r="N123" s="573">
        <f>+O123+O124+T123+T124</f>
        <v>0</v>
      </c>
      <c r="O123" s="440"/>
      <c r="P123" s="378" t="str">
        <f t="shared" si="15"/>
        <v/>
      </c>
      <c r="Q123" s="436"/>
      <c r="R123" s="383" t="str">
        <f t="shared" si="16"/>
        <v/>
      </c>
      <c r="S123" s="383" t="str">
        <f t="shared" si="17"/>
        <v/>
      </c>
      <c r="T123" s="440"/>
      <c r="U123" s="378" t="str">
        <f t="shared" si="18"/>
        <v/>
      </c>
      <c r="V123" s="436"/>
      <c r="W123" s="379" t="str">
        <f t="shared" si="19"/>
        <v/>
      </c>
      <c r="X123" s="379" t="str">
        <f t="shared" si="20"/>
        <v/>
      </c>
    </row>
    <row r="124" spans="1:24" ht="12.75" customHeight="1" x14ac:dyDescent="0.15">
      <c r="A124" s="574"/>
      <c r="B124" s="576"/>
      <c r="C124" s="578"/>
      <c r="D124" s="601"/>
      <c r="E124" s="401">
        <v>100</v>
      </c>
      <c r="F124" s="373">
        <f t="shared" si="11"/>
        <v>476.19047619047615</v>
      </c>
      <c r="G124" s="381">
        <f t="shared" si="12"/>
        <v>195.23809523809524</v>
      </c>
      <c r="H124" s="382">
        <v>0.59</v>
      </c>
      <c r="I124" s="401" t="s">
        <v>464</v>
      </c>
      <c r="J124" s="373" t="str">
        <f t="shared" si="13"/>
        <v/>
      </c>
      <c r="K124" s="381" t="str">
        <f t="shared" si="14"/>
        <v/>
      </c>
      <c r="L124" s="391"/>
      <c r="M124" s="582"/>
      <c r="N124" s="574"/>
      <c r="O124" s="440"/>
      <c r="P124" s="378" t="str">
        <f t="shared" si="15"/>
        <v/>
      </c>
      <c r="Q124" s="436"/>
      <c r="R124" s="383" t="str">
        <f t="shared" si="16"/>
        <v/>
      </c>
      <c r="S124" s="383" t="str">
        <f t="shared" si="17"/>
        <v/>
      </c>
      <c r="T124" s="440"/>
      <c r="U124" s="378" t="str">
        <f t="shared" si="18"/>
        <v/>
      </c>
      <c r="V124" s="436"/>
      <c r="W124" s="379" t="str">
        <f t="shared" si="19"/>
        <v/>
      </c>
      <c r="X124" s="379" t="str">
        <f t="shared" si="20"/>
        <v/>
      </c>
    </row>
    <row r="125" spans="1:24" ht="12.75" customHeight="1" x14ac:dyDescent="0.15">
      <c r="A125" s="573">
        <v>53</v>
      </c>
      <c r="B125" s="575" t="s">
        <v>514</v>
      </c>
      <c r="C125" s="577">
        <f>SUM(E125:E126,I125:I126)</f>
        <v>500</v>
      </c>
      <c r="D125" s="579">
        <v>248</v>
      </c>
      <c r="E125" s="401">
        <v>150</v>
      </c>
      <c r="F125" s="373">
        <f t="shared" si="11"/>
        <v>714.28571428571433</v>
      </c>
      <c r="G125" s="381">
        <f t="shared" si="12"/>
        <v>207.1428571428572</v>
      </c>
      <c r="H125" s="382">
        <v>0.71</v>
      </c>
      <c r="I125" s="401">
        <v>150</v>
      </c>
      <c r="J125" s="373">
        <f t="shared" si="13"/>
        <v>412.39304942116127</v>
      </c>
      <c r="K125" s="381">
        <f t="shared" si="14"/>
        <v>197.94866372215739</v>
      </c>
      <c r="L125" s="391">
        <v>0.52</v>
      </c>
      <c r="M125" s="581"/>
      <c r="N125" s="573">
        <f>+O125+O126+T125+T126</f>
        <v>0</v>
      </c>
      <c r="O125" s="440"/>
      <c r="P125" s="378" t="str">
        <f t="shared" si="15"/>
        <v/>
      </c>
      <c r="Q125" s="436"/>
      <c r="R125" s="383" t="str">
        <f t="shared" si="16"/>
        <v/>
      </c>
      <c r="S125" s="383" t="str">
        <f t="shared" si="17"/>
        <v/>
      </c>
      <c r="T125" s="440"/>
      <c r="U125" s="378" t="str">
        <f t="shared" si="18"/>
        <v/>
      </c>
      <c r="V125" s="436"/>
      <c r="W125" s="379" t="str">
        <f t="shared" si="19"/>
        <v/>
      </c>
      <c r="X125" s="379" t="str">
        <f t="shared" si="20"/>
        <v/>
      </c>
    </row>
    <row r="126" spans="1:24" ht="12.75" customHeight="1" x14ac:dyDescent="0.15">
      <c r="A126" s="574"/>
      <c r="B126" s="576"/>
      <c r="C126" s="578"/>
      <c r="D126" s="580"/>
      <c r="E126" s="401" t="s">
        <v>464</v>
      </c>
      <c r="F126" s="373" t="str">
        <f t="shared" si="11"/>
        <v/>
      </c>
      <c r="G126" s="381" t="str">
        <f t="shared" si="12"/>
        <v/>
      </c>
      <c r="H126" s="382"/>
      <c r="I126" s="401">
        <v>200</v>
      </c>
      <c r="J126" s="373">
        <f t="shared" si="13"/>
        <v>549.85739922821494</v>
      </c>
      <c r="K126" s="381">
        <f t="shared" si="14"/>
        <v>148.46149779161806</v>
      </c>
      <c r="L126" s="391">
        <v>0.73</v>
      </c>
      <c r="M126" s="582"/>
      <c r="N126" s="574"/>
      <c r="O126" s="440"/>
      <c r="P126" s="378" t="str">
        <f t="shared" si="15"/>
        <v/>
      </c>
      <c r="Q126" s="436"/>
      <c r="R126" s="383" t="str">
        <f t="shared" si="16"/>
        <v/>
      </c>
      <c r="S126" s="383" t="str">
        <f t="shared" si="17"/>
        <v/>
      </c>
      <c r="T126" s="440"/>
      <c r="U126" s="378" t="str">
        <f t="shared" si="18"/>
        <v/>
      </c>
      <c r="V126" s="436"/>
      <c r="W126" s="379" t="str">
        <f t="shared" si="19"/>
        <v/>
      </c>
      <c r="X126" s="379" t="str">
        <f t="shared" si="20"/>
        <v/>
      </c>
    </row>
    <row r="127" spans="1:24" ht="12.75" customHeight="1" x14ac:dyDescent="0.15">
      <c r="A127" s="573">
        <v>54</v>
      </c>
      <c r="B127" s="575" t="s">
        <v>515</v>
      </c>
      <c r="C127" s="577">
        <f>SUM(E127:E128,I127:I128)</f>
        <v>275</v>
      </c>
      <c r="D127" s="579">
        <v>135</v>
      </c>
      <c r="E127" s="401">
        <v>75</v>
      </c>
      <c r="F127" s="373">
        <f t="shared" si="11"/>
        <v>357.14285714285717</v>
      </c>
      <c r="G127" s="381">
        <f t="shared" si="12"/>
        <v>139.28571428571431</v>
      </c>
      <c r="H127" s="382">
        <v>0.61</v>
      </c>
      <c r="I127" s="401">
        <v>200</v>
      </c>
      <c r="J127" s="373">
        <f t="shared" si="13"/>
        <v>549.85739922821494</v>
      </c>
      <c r="K127" s="381">
        <f t="shared" si="14"/>
        <v>230.9401076758503</v>
      </c>
      <c r="L127" s="391">
        <v>0.57999999999999996</v>
      </c>
      <c r="M127" s="581"/>
      <c r="N127" s="573">
        <f>+O127+O128+T127+T128</f>
        <v>0</v>
      </c>
      <c r="O127" s="440"/>
      <c r="P127" s="378" t="str">
        <f t="shared" si="15"/>
        <v/>
      </c>
      <c r="Q127" s="436"/>
      <c r="R127" s="383" t="str">
        <f t="shared" si="16"/>
        <v/>
      </c>
      <c r="S127" s="383" t="str">
        <f t="shared" si="17"/>
        <v/>
      </c>
      <c r="T127" s="440"/>
      <c r="U127" s="378" t="str">
        <f t="shared" si="18"/>
        <v/>
      </c>
      <c r="V127" s="436"/>
      <c r="W127" s="379" t="str">
        <f t="shared" si="19"/>
        <v/>
      </c>
      <c r="X127" s="379" t="str">
        <f t="shared" si="20"/>
        <v/>
      </c>
    </row>
    <row r="128" spans="1:24" ht="12.75" customHeight="1" x14ac:dyDescent="0.15">
      <c r="A128" s="574"/>
      <c r="B128" s="576"/>
      <c r="C128" s="578"/>
      <c r="D128" s="580"/>
      <c r="E128" s="401" t="s">
        <v>464</v>
      </c>
      <c r="F128" s="373" t="str">
        <f t="shared" si="11"/>
        <v/>
      </c>
      <c r="G128" s="381" t="str">
        <f t="shared" si="12"/>
        <v/>
      </c>
      <c r="H128" s="382"/>
      <c r="I128" s="401" t="s">
        <v>464</v>
      </c>
      <c r="J128" s="373" t="str">
        <f t="shared" si="13"/>
        <v/>
      </c>
      <c r="K128" s="381" t="str">
        <f t="shared" si="14"/>
        <v/>
      </c>
      <c r="L128" s="391"/>
      <c r="M128" s="582"/>
      <c r="N128" s="574"/>
      <c r="O128" s="440"/>
      <c r="P128" s="378" t="str">
        <f t="shared" si="15"/>
        <v/>
      </c>
      <c r="Q128" s="436"/>
      <c r="R128" s="383" t="str">
        <f t="shared" si="16"/>
        <v/>
      </c>
      <c r="S128" s="383" t="str">
        <f t="shared" si="17"/>
        <v/>
      </c>
      <c r="T128" s="440"/>
      <c r="U128" s="378" t="str">
        <f t="shared" si="18"/>
        <v/>
      </c>
      <c r="V128" s="436"/>
      <c r="W128" s="379" t="str">
        <f t="shared" si="19"/>
        <v/>
      </c>
      <c r="X128" s="379" t="str">
        <f t="shared" si="20"/>
        <v/>
      </c>
    </row>
    <row r="129" spans="1:24" ht="12.75" customHeight="1" x14ac:dyDescent="0.15">
      <c r="A129" s="573">
        <v>55</v>
      </c>
      <c r="B129" s="575" t="s">
        <v>516</v>
      </c>
      <c r="C129" s="577">
        <f>SUM(E129:E130,I129:I130)</f>
        <v>600</v>
      </c>
      <c r="D129" s="579">
        <v>240</v>
      </c>
      <c r="E129" s="401">
        <v>100</v>
      </c>
      <c r="F129" s="373">
        <f t="shared" si="11"/>
        <v>476.19047619047615</v>
      </c>
      <c r="G129" s="381">
        <f t="shared" si="12"/>
        <v>271.42857142857144</v>
      </c>
      <c r="H129" s="382">
        <v>0.43</v>
      </c>
      <c r="I129" s="401">
        <v>300</v>
      </c>
      <c r="J129" s="373">
        <f t="shared" si="13"/>
        <v>824.78609884232253</v>
      </c>
      <c r="K129" s="381">
        <f t="shared" si="14"/>
        <v>387.64946645589157</v>
      </c>
      <c r="L129" s="391">
        <v>0.53</v>
      </c>
      <c r="M129" s="581"/>
      <c r="N129" s="573">
        <f>+O129+O130+T129+T130</f>
        <v>0</v>
      </c>
      <c r="O129" s="440"/>
      <c r="P129" s="378" t="str">
        <f t="shared" si="15"/>
        <v/>
      </c>
      <c r="Q129" s="436"/>
      <c r="R129" s="383" t="str">
        <f t="shared" si="16"/>
        <v/>
      </c>
      <c r="S129" s="383" t="str">
        <f t="shared" si="17"/>
        <v/>
      </c>
      <c r="T129" s="440"/>
      <c r="U129" s="378" t="str">
        <f t="shared" si="18"/>
        <v/>
      </c>
      <c r="V129" s="436"/>
      <c r="W129" s="379" t="str">
        <f t="shared" si="19"/>
        <v/>
      </c>
      <c r="X129" s="379" t="str">
        <f t="shared" si="20"/>
        <v/>
      </c>
    </row>
    <row r="130" spans="1:24" ht="12.75" customHeight="1" x14ac:dyDescent="0.15">
      <c r="A130" s="574"/>
      <c r="B130" s="576"/>
      <c r="C130" s="578"/>
      <c r="D130" s="580"/>
      <c r="E130" s="401" t="s">
        <v>464</v>
      </c>
      <c r="F130" s="373" t="str">
        <f t="shared" si="11"/>
        <v/>
      </c>
      <c r="G130" s="381" t="str">
        <f t="shared" si="12"/>
        <v/>
      </c>
      <c r="H130" s="382"/>
      <c r="I130" s="401">
        <v>200</v>
      </c>
      <c r="J130" s="373">
        <f t="shared" si="13"/>
        <v>549.85739922821494</v>
      </c>
      <c r="K130" s="381">
        <f t="shared" si="14"/>
        <v>21.994295969128618</v>
      </c>
      <c r="L130" s="391">
        <v>0.96</v>
      </c>
      <c r="M130" s="582"/>
      <c r="N130" s="574"/>
      <c r="O130" s="440"/>
      <c r="P130" s="378" t="str">
        <f t="shared" si="15"/>
        <v/>
      </c>
      <c r="Q130" s="436"/>
      <c r="R130" s="383" t="str">
        <f t="shared" si="16"/>
        <v/>
      </c>
      <c r="S130" s="383" t="str">
        <f t="shared" si="17"/>
        <v/>
      </c>
      <c r="T130" s="440"/>
      <c r="U130" s="378" t="str">
        <f t="shared" si="18"/>
        <v/>
      </c>
      <c r="V130" s="436"/>
      <c r="W130" s="379" t="str">
        <f t="shared" si="19"/>
        <v/>
      </c>
      <c r="X130" s="379" t="str">
        <f t="shared" si="20"/>
        <v/>
      </c>
    </row>
    <row r="131" spans="1:24" ht="12.75" customHeight="1" x14ac:dyDescent="0.15">
      <c r="A131" s="573">
        <v>56</v>
      </c>
      <c r="B131" s="575" t="s">
        <v>517</v>
      </c>
      <c r="C131" s="577">
        <f>SUM(E131:E132,I131:I132)</f>
        <v>220</v>
      </c>
      <c r="D131" s="579">
        <v>135</v>
      </c>
      <c r="E131" s="401">
        <v>50</v>
      </c>
      <c r="F131" s="373">
        <f t="shared" si="11"/>
        <v>238.09523809523807</v>
      </c>
      <c r="G131" s="381">
        <f t="shared" si="12"/>
        <v>61.904761904761898</v>
      </c>
      <c r="H131" s="382">
        <v>0.74</v>
      </c>
      <c r="I131" s="401">
        <v>20</v>
      </c>
      <c r="J131" s="373">
        <f t="shared" si="13"/>
        <v>54.985739922821502</v>
      </c>
      <c r="K131" s="381">
        <f t="shared" si="14"/>
        <v>10.997147984564299</v>
      </c>
      <c r="L131" s="391">
        <v>0.8</v>
      </c>
      <c r="M131" s="581"/>
      <c r="N131" s="573">
        <f>+O131+O132+T131+T132</f>
        <v>0</v>
      </c>
      <c r="O131" s="440"/>
      <c r="P131" s="378" t="str">
        <f t="shared" si="15"/>
        <v/>
      </c>
      <c r="Q131" s="436"/>
      <c r="R131" s="383" t="str">
        <f t="shared" si="16"/>
        <v/>
      </c>
      <c r="S131" s="383" t="str">
        <f t="shared" si="17"/>
        <v/>
      </c>
      <c r="T131" s="440"/>
      <c r="U131" s="378" t="str">
        <f t="shared" si="18"/>
        <v/>
      </c>
      <c r="V131" s="436"/>
      <c r="W131" s="379" t="str">
        <f t="shared" si="19"/>
        <v/>
      </c>
      <c r="X131" s="379" t="str">
        <f t="shared" si="20"/>
        <v/>
      </c>
    </row>
    <row r="132" spans="1:24" ht="12.75" customHeight="1" x14ac:dyDescent="0.15">
      <c r="A132" s="574"/>
      <c r="B132" s="576"/>
      <c r="C132" s="578"/>
      <c r="D132" s="580"/>
      <c r="E132" s="401" t="s">
        <v>464</v>
      </c>
      <c r="F132" s="373" t="str">
        <f t="shared" si="11"/>
        <v/>
      </c>
      <c r="G132" s="381" t="str">
        <f t="shared" si="12"/>
        <v/>
      </c>
      <c r="H132" s="382"/>
      <c r="I132" s="401">
        <v>150</v>
      </c>
      <c r="J132" s="373">
        <f t="shared" si="13"/>
        <v>412.39304942116127</v>
      </c>
      <c r="K132" s="381">
        <f t="shared" si="14"/>
        <v>119.59398433213678</v>
      </c>
      <c r="L132" s="391">
        <v>0.71</v>
      </c>
      <c r="M132" s="582"/>
      <c r="N132" s="574"/>
      <c r="O132" s="440"/>
      <c r="P132" s="378" t="str">
        <f t="shared" si="15"/>
        <v/>
      </c>
      <c r="Q132" s="436"/>
      <c r="R132" s="383" t="str">
        <f t="shared" si="16"/>
        <v/>
      </c>
      <c r="S132" s="383" t="str">
        <f t="shared" si="17"/>
        <v/>
      </c>
      <c r="T132" s="440"/>
      <c r="U132" s="378" t="str">
        <f t="shared" si="18"/>
        <v/>
      </c>
      <c r="V132" s="436"/>
      <c r="W132" s="379" t="str">
        <f t="shared" si="19"/>
        <v/>
      </c>
      <c r="X132" s="379" t="str">
        <f t="shared" si="20"/>
        <v/>
      </c>
    </row>
    <row r="133" spans="1:24" ht="12.75" customHeight="1" x14ac:dyDescent="0.15">
      <c r="A133" s="573">
        <v>57</v>
      </c>
      <c r="B133" s="575" t="s">
        <v>544</v>
      </c>
      <c r="C133" s="577">
        <f>SUM(E133:E134,I133:I134)</f>
        <v>125</v>
      </c>
      <c r="D133" s="600">
        <v>33</v>
      </c>
      <c r="E133" s="401">
        <v>75</v>
      </c>
      <c r="F133" s="373">
        <f t="shared" si="11"/>
        <v>357.14285714285717</v>
      </c>
      <c r="G133" s="381">
        <f t="shared" si="12"/>
        <v>35.714285714285708</v>
      </c>
      <c r="H133" s="382">
        <v>0.9</v>
      </c>
      <c r="I133" s="401">
        <v>50</v>
      </c>
      <c r="J133" s="373">
        <f t="shared" si="13"/>
        <v>137.46434980705374</v>
      </c>
      <c r="K133" s="381">
        <f t="shared" si="14"/>
        <v>46.737878934398267</v>
      </c>
      <c r="L133" s="391">
        <v>0.66</v>
      </c>
      <c r="M133" s="581"/>
      <c r="N133" s="593">
        <f>+O133+O134+T133+T134</f>
        <v>0</v>
      </c>
      <c r="O133" s="440"/>
      <c r="P133" s="442" t="str">
        <f t="shared" si="15"/>
        <v/>
      </c>
      <c r="Q133" s="436"/>
      <c r="R133" s="443" t="str">
        <f t="shared" si="16"/>
        <v/>
      </c>
      <c r="S133" s="443" t="str">
        <f t="shared" si="17"/>
        <v/>
      </c>
      <c r="T133" s="440"/>
      <c r="U133" s="442" t="str">
        <f t="shared" si="18"/>
        <v/>
      </c>
      <c r="V133" s="436"/>
      <c r="W133" s="444" t="str">
        <f t="shared" si="19"/>
        <v/>
      </c>
      <c r="X133" s="444" t="str">
        <f t="shared" si="20"/>
        <v/>
      </c>
    </row>
    <row r="134" spans="1:24" ht="12.75" customHeight="1" x14ac:dyDescent="0.15">
      <c r="A134" s="574"/>
      <c r="B134" s="576"/>
      <c r="C134" s="578"/>
      <c r="D134" s="601"/>
      <c r="E134" s="401" t="s">
        <v>464</v>
      </c>
      <c r="F134" s="373" t="str">
        <f t="shared" si="11"/>
        <v/>
      </c>
      <c r="G134" s="381" t="str">
        <f t="shared" si="12"/>
        <v/>
      </c>
      <c r="H134" s="382"/>
      <c r="I134" s="401" t="s">
        <v>464</v>
      </c>
      <c r="J134" s="373" t="str">
        <f t="shared" si="13"/>
        <v/>
      </c>
      <c r="K134" s="381" t="str">
        <f t="shared" si="14"/>
        <v/>
      </c>
      <c r="L134" s="391"/>
      <c r="M134" s="582"/>
      <c r="N134" s="594"/>
      <c r="O134" s="440"/>
      <c r="P134" s="442" t="str">
        <f t="shared" si="15"/>
        <v/>
      </c>
      <c r="Q134" s="436"/>
      <c r="R134" s="443" t="str">
        <f t="shared" si="16"/>
        <v/>
      </c>
      <c r="S134" s="443" t="str">
        <f t="shared" si="17"/>
        <v/>
      </c>
      <c r="T134" s="440"/>
      <c r="U134" s="442" t="str">
        <f t="shared" si="18"/>
        <v/>
      </c>
      <c r="V134" s="436"/>
      <c r="W134" s="444" t="str">
        <f t="shared" si="19"/>
        <v/>
      </c>
      <c r="X134" s="444" t="str">
        <f t="shared" si="20"/>
        <v/>
      </c>
    </row>
    <row r="135" spans="1:24" ht="12.75" customHeight="1" x14ac:dyDescent="0.15">
      <c r="A135" s="573">
        <v>58</v>
      </c>
      <c r="B135" s="575" t="s">
        <v>518</v>
      </c>
      <c r="C135" s="577">
        <f>SUM(E135:E136,I135:I136)</f>
        <v>600</v>
      </c>
      <c r="D135" s="579">
        <v>247</v>
      </c>
      <c r="E135" s="401">
        <v>150</v>
      </c>
      <c r="F135" s="373">
        <f t="shared" si="11"/>
        <v>714.28571428571433</v>
      </c>
      <c r="G135" s="381">
        <f t="shared" si="12"/>
        <v>135.71428571428569</v>
      </c>
      <c r="H135" s="382">
        <v>0.81</v>
      </c>
      <c r="I135" s="401">
        <v>300</v>
      </c>
      <c r="J135" s="373">
        <f t="shared" si="13"/>
        <v>824.78609884232253</v>
      </c>
      <c r="K135" s="381">
        <f t="shared" si="14"/>
        <v>140.21363680319487</v>
      </c>
      <c r="L135" s="391">
        <v>0.83</v>
      </c>
      <c r="M135" s="581"/>
      <c r="N135" s="573">
        <f>+O135+O136+T135+T136</f>
        <v>0</v>
      </c>
      <c r="O135" s="440"/>
      <c r="P135" s="378" t="str">
        <f t="shared" si="15"/>
        <v/>
      </c>
      <c r="Q135" s="436"/>
      <c r="R135" s="383" t="str">
        <f t="shared" si="16"/>
        <v/>
      </c>
      <c r="S135" s="383" t="str">
        <f t="shared" si="17"/>
        <v/>
      </c>
      <c r="T135" s="440"/>
      <c r="U135" s="378" t="str">
        <f t="shared" si="18"/>
        <v/>
      </c>
      <c r="V135" s="436"/>
      <c r="W135" s="379" t="str">
        <f t="shared" si="19"/>
        <v/>
      </c>
      <c r="X135" s="379" t="str">
        <f t="shared" si="20"/>
        <v/>
      </c>
    </row>
    <row r="136" spans="1:24" ht="12.75" customHeight="1" x14ac:dyDescent="0.15">
      <c r="A136" s="574"/>
      <c r="B136" s="576"/>
      <c r="C136" s="578"/>
      <c r="D136" s="580"/>
      <c r="E136" s="401">
        <v>150</v>
      </c>
      <c r="F136" s="373">
        <f t="shared" si="11"/>
        <v>714.28571428571433</v>
      </c>
      <c r="G136" s="381">
        <f t="shared" si="12"/>
        <v>100.00000000000001</v>
      </c>
      <c r="H136" s="382">
        <v>0.86</v>
      </c>
      <c r="I136" s="401" t="s">
        <v>464</v>
      </c>
      <c r="J136" s="373" t="str">
        <f t="shared" si="13"/>
        <v/>
      </c>
      <c r="K136" s="381" t="str">
        <f t="shared" si="14"/>
        <v/>
      </c>
      <c r="L136" s="391"/>
      <c r="M136" s="582"/>
      <c r="N136" s="574"/>
      <c r="O136" s="440"/>
      <c r="P136" s="378" t="str">
        <f t="shared" si="15"/>
        <v/>
      </c>
      <c r="Q136" s="436"/>
      <c r="R136" s="383" t="str">
        <f t="shared" si="16"/>
        <v/>
      </c>
      <c r="S136" s="383" t="str">
        <f t="shared" si="17"/>
        <v/>
      </c>
      <c r="T136" s="440"/>
      <c r="U136" s="378" t="str">
        <f t="shared" si="18"/>
        <v/>
      </c>
      <c r="V136" s="436"/>
      <c r="W136" s="379" t="str">
        <f t="shared" si="19"/>
        <v/>
      </c>
      <c r="X136" s="379" t="str">
        <f t="shared" si="20"/>
        <v/>
      </c>
    </row>
    <row r="137" spans="1:24" ht="12.75" customHeight="1" x14ac:dyDescent="0.15">
      <c r="A137" s="573">
        <v>59</v>
      </c>
      <c r="B137" s="575" t="s">
        <v>519</v>
      </c>
      <c r="C137" s="577">
        <f>SUM(E137:E138,I137:I138)</f>
        <v>175</v>
      </c>
      <c r="D137" s="579">
        <v>94</v>
      </c>
      <c r="E137" s="401">
        <v>75</v>
      </c>
      <c r="F137" s="373">
        <f t="shared" si="11"/>
        <v>357.14285714285717</v>
      </c>
      <c r="G137" s="381">
        <f t="shared" si="12"/>
        <v>132.14285714285714</v>
      </c>
      <c r="H137" s="382">
        <v>0.63</v>
      </c>
      <c r="I137" s="401">
        <v>100</v>
      </c>
      <c r="J137" s="373">
        <f t="shared" si="13"/>
        <v>274.92869961410747</v>
      </c>
      <c r="K137" s="381">
        <f t="shared" si="14"/>
        <v>76.980035891950095</v>
      </c>
      <c r="L137" s="391">
        <v>0.72</v>
      </c>
      <c r="M137" s="581"/>
      <c r="N137" s="573">
        <f>+O137+O138+T137+T138</f>
        <v>0</v>
      </c>
      <c r="O137" s="440"/>
      <c r="P137" s="378" t="str">
        <f t="shared" si="15"/>
        <v/>
      </c>
      <c r="Q137" s="436"/>
      <c r="R137" s="383" t="str">
        <f t="shared" si="16"/>
        <v/>
      </c>
      <c r="S137" s="383" t="str">
        <f t="shared" si="17"/>
        <v/>
      </c>
      <c r="T137" s="440"/>
      <c r="U137" s="378" t="str">
        <f t="shared" si="18"/>
        <v/>
      </c>
      <c r="V137" s="436"/>
      <c r="W137" s="379" t="str">
        <f t="shared" si="19"/>
        <v/>
      </c>
      <c r="X137" s="379" t="str">
        <f t="shared" si="20"/>
        <v/>
      </c>
    </row>
    <row r="138" spans="1:24" ht="12.75" customHeight="1" x14ac:dyDescent="0.15">
      <c r="A138" s="574"/>
      <c r="B138" s="576"/>
      <c r="C138" s="578"/>
      <c r="D138" s="580"/>
      <c r="E138" s="401" t="s">
        <v>464</v>
      </c>
      <c r="F138" s="373" t="str">
        <f t="shared" si="11"/>
        <v/>
      </c>
      <c r="G138" s="381" t="str">
        <f t="shared" si="12"/>
        <v/>
      </c>
      <c r="H138" s="382"/>
      <c r="I138" s="401" t="s">
        <v>464</v>
      </c>
      <c r="J138" s="373" t="str">
        <f t="shared" si="13"/>
        <v/>
      </c>
      <c r="K138" s="381" t="str">
        <f t="shared" si="14"/>
        <v/>
      </c>
      <c r="L138" s="391"/>
      <c r="M138" s="582"/>
      <c r="N138" s="574"/>
      <c r="O138" s="440"/>
      <c r="P138" s="378" t="str">
        <f t="shared" si="15"/>
        <v/>
      </c>
      <c r="Q138" s="436"/>
      <c r="R138" s="383" t="str">
        <f t="shared" si="16"/>
        <v/>
      </c>
      <c r="S138" s="383" t="str">
        <f t="shared" si="17"/>
        <v/>
      </c>
      <c r="T138" s="440"/>
      <c r="U138" s="378" t="str">
        <f t="shared" si="18"/>
        <v/>
      </c>
      <c r="V138" s="436"/>
      <c r="W138" s="379" t="str">
        <f t="shared" si="19"/>
        <v/>
      </c>
      <c r="X138" s="379" t="str">
        <f t="shared" si="20"/>
        <v/>
      </c>
    </row>
    <row r="139" spans="1:24" ht="12.75" customHeight="1" x14ac:dyDescent="0.15">
      <c r="A139" s="573">
        <v>60</v>
      </c>
      <c r="B139" s="575" t="s">
        <v>520</v>
      </c>
      <c r="C139" s="577">
        <f>SUM(E139:E140,I139:I140)</f>
        <v>175</v>
      </c>
      <c r="D139" s="579">
        <v>98</v>
      </c>
      <c r="E139" s="401">
        <v>75</v>
      </c>
      <c r="F139" s="373">
        <f t="shared" si="11"/>
        <v>357.14285714285717</v>
      </c>
      <c r="G139" s="381">
        <f t="shared" si="12"/>
        <v>153.57142857142861</v>
      </c>
      <c r="H139" s="382">
        <v>0.56999999999999995</v>
      </c>
      <c r="I139" s="401">
        <v>100</v>
      </c>
      <c r="J139" s="373">
        <f t="shared" si="13"/>
        <v>274.92869961410747</v>
      </c>
      <c r="K139" s="381">
        <f t="shared" si="14"/>
        <v>54.98573992282148</v>
      </c>
      <c r="L139" s="391">
        <v>0.8</v>
      </c>
      <c r="M139" s="581"/>
      <c r="N139" s="573">
        <f>+O139+O140+T139+T140</f>
        <v>0</v>
      </c>
      <c r="O139" s="440"/>
      <c r="P139" s="378" t="str">
        <f t="shared" si="15"/>
        <v/>
      </c>
      <c r="Q139" s="436"/>
      <c r="R139" s="383" t="str">
        <f t="shared" si="16"/>
        <v/>
      </c>
      <c r="S139" s="383" t="str">
        <f t="shared" si="17"/>
        <v/>
      </c>
      <c r="T139" s="440"/>
      <c r="U139" s="378" t="str">
        <f t="shared" si="18"/>
        <v/>
      </c>
      <c r="V139" s="436"/>
      <c r="W139" s="379" t="str">
        <f t="shared" si="19"/>
        <v/>
      </c>
      <c r="X139" s="379" t="str">
        <f t="shared" si="20"/>
        <v/>
      </c>
    </row>
    <row r="140" spans="1:24" ht="12.75" customHeight="1" x14ac:dyDescent="0.15">
      <c r="A140" s="574"/>
      <c r="B140" s="576"/>
      <c r="C140" s="578"/>
      <c r="D140" s="580"/>
      <c r="E140" s="401" t="s">
        <v>464</v>
      </c>
      <c r="F140" s="373" t="str">
        <f t="shared" si="11"/>
        <v/>
      </c>
      <c r="G140" s="381" t="str">
        <f t="shared" si="12"/>
        <v/>
      </c>
      <c r="H140" s="382"/>
      <c r="I140" s="401" t="s">
        <v>464</v>
      </c>
      <c r="J140" s="373" t="str">
        <f t="shared" si="13"/>
        <v/>
      </c>
      <c r="K140" s="381" t="str">
        <f t="shared" si="14"/>
        <v/>
      </c>
      <c r="L140" s="391"/>
      <c r="M140" s="582"/>
      <c r="N140" s="574"/>
      <c r="O140" s="440"/>
      <c r="P140" s="378" t="str">
        <f t="shared" si="15"/>
        <v/>
      </c>
      <c r="Q140" s="436"/>
      <c r="R140" s="383" t="str">
        <f t="shared" si="16"/>
        <v/>
      </c>
      <c r="S140" s="383" t="str">
        <f t="shared" si="17"/>
        <v/>
      </c>
      <c r="T140" s="440"/>
      <c r="U140" s="378" t="str">
        <f t="shared" si="18"/>
        <v/>
      </c>
      <c r="V140" s="436"/>
      <c r="W140" s="379" t="str">
        <f t="shared" si="19"/>
        <v/>
      </c>
      <c r="X140" s="379" t="str">
        <f t="shared" si="20"/>
        <v/>
      </c>
    </row>
    <row r="141" spans="1:24" ht="12.75" customHeight="1" x14ac:dyDescent="0.15">
      <c r="A141" s="573">
        <v>61</v>
      </c>
      <c r="B141" s="575" t="s">
        <v>521</v>
      </c>
      <c r="C141" s="577">
        <f>SUM(E141:E142,I141:I142)</f>
        <v>175</v>
      </c>
      <c r="D141" s="579">
        <v>133</v>
      </c>
      <c r="E141" s="401">
        <v>75</v>
      </c>
      <c r="F141" s="373">
        <f t="shared" si="11"/>
        <v>357.14285714285717</v>
      </c>
      <c r="G141" s="381">
        <f t="shared" si="12"/>
        <v>260.71428571428572</v>
      </c>
      <c r="H141" s="382">
        <v>0.27</v>
      </c>
      <c r="I141" s="401">
        <v>100</v>
      </c>
      <c r="J141" s="373">
        <f t="shared" si="13"/>
        <v>274.92869961410747</v>
      </c>
      <c r="K141" s="381">
        <f t="shared" si="14"/>
        <v>115.47005383792515</v>
      </c>
      <c r="L141" s="391">
        <v>0.57999999999999996</v>
      </c>
      <c r="M141" s="581"/>
      <c r="N141" s="573">
        <f>+O141+O142+T141+T142</f>
        <v>0</v>
      </c>
      <c r="O141" s="440"/>
      <c r="P141" s="378" t="str">
        <f t="shared" si="15"/>
        <v/>
      </c>
      <c r="Q141" s="436"/>
      <c r="R141" s="383" t="str">
        <f t="shared" si="16"/>
        <v/>
      </c>
      <c r="S141" s="383" t="str">
        <f t="shared" si="17"/>
        <v/>
      </c>
      <c r="T141" s="440"/>
      <c r="U141" s="378" t="str">
        <f t="shared" si="18"/>
        <v/>
      </c>
      <c r="V141" s="436"/>
      <c r="W141" s="379" t="str">
        <f t="shared" si="19"/>
        <v/>
      </c>
      <c r="X141" s="379" t="str">
        <f t="shared" si="20"/>
        <v/>
      </c>
    </row>
    <row r="142" spans="1:24" ht="12.75" customHeight="1" x14ac:dyDescent="0.15">
      <c r="A142" s="574"/>
      <c r="B142" s="576"/>
      <c r="C142" s="578"/>
      <c r="D142" s="580"/>
      <c r="E142" s="401" t="s">
        <v>464</v>
      </c>
      <c r="F142" s="373" t="str">
        <f t="shared" si="11"/>
        <v/>
      </c>
      <c r="G142" s="381" t="str">
        <f t="shared" si="12"/>
        <v/>
      </c>
      <c r="H142" s="382"/>
      <c r="I142" s="401" t="s">
        <v>464</v>
      </c>
      <c r="J142" s="373" t="str">
        <f t="shared" si="13"/>
        <v/>
      </c>
      <c r="K142" s="381" t="str">
        <f t="shared" si="14"/>
        <v/>
      </c>
      <c r="L142" s="391"/>
      <c r="M142" s="582"/>
      <c r="N142" s="574"/>
      <c r="O142" s="440"/>
      <c r="P142" s="378" t="str">
        <f t="shared" si="15"/>
        <v/>
      </c>
      <c r="Q142" s="436"/>
      <c r="R142" s="383" t="str">
        <f t="shared" si="16"/>
        <v/>
      </c>
      <c r="S142" s="383" t="str">
        <f t="shared" si="17"/>
        <v/>
      </c>
      <c r="T142" s="440"/>
      <c r="U142" s="378" t="str">
        <f t="shared" si="18"/>
        <v/>
      </c>
      <c r="V142" s="436"/>
      <c r="W142" s="379" t="str">
        <f t="shared" si="19"/>
        <v/>
      </c>
      <c r="X142" s="379" t="str">
        <f t="shared" si="20"/>
        <v/>
      </c>
    </row>
    <row r="143" spans="1:24" ht="12.75" customHeight="1" x14ac:dyDescent="0.15">
      <c r="A143" s="573">
        <v>62</v>
      </c>
      <c r="B143" s="575" t="s">
        <v>522</v>
      </c>
      <c r="C143" s="577">
        <f>SUM(E143:E144,I143:I144)</f>
        <v>375</v>
      </c>
      <c r="D143" s="600">
        <v>195</v>
      </c>
      <c r="E143" s="401">
        <v>75</v>
      </c>
      <c r="F143" s="373">
        <f t="shared" si="11"/>
        <v>357.14285714285717</v>
      </c>
      <c r="G143" s="381">
        <f t="shared" si="12"/>
        <v>178.57142857142858</v>
      </c>
      <c r="H143" s="382">
        <v>0.5</v>
      </c>
      <c r="I143" s="401">
        <v>300</v>
      </c>
      <c r="J143" s="373">
        <f t="shared" si="13"/>
        <v>824.78609884232253</v>
      </c>
      <c r="K143" s="381">
        <f t="shared" si="14"/>
        <v>247.43582965269678</v>
      </c>
      <c r="L143" s="391">
        <v>0.7</v>
      </c>
      <c r="M143" s="581"/>
      <c r="N143" s="573">
        <f>+O143+O144+T143+T144</f>
        <v>0</v>
      </c>
      <c r="O143" s="440"/>
      <c r="P143" s="378" t="str">
        <f t="shared" si="15"/>
        <v/>
      </c>
      <c r="Q143" s="436"/>
      <c r="R143" s="383" t="str">
        <f t="shared" si="16"/>
        <v/>
      </c>
      <c r="S143" s="383" t="str">
        <f t="shared" si="17"/>
        <v/>
      </c>
      <c r="T143" s="440"/>
      <c r="U143" s="378" t="str">
        <f t="shared" si="18"/>
        <v/>
      </c>
      <c r="V143" s="436"/>
      <c r="W143" s="379" t="str">
        <f t="shared" si="19"/>
        <v/>
      </c>
      <c r="X143" s="379" t="str">
        <f t="shared" si="20"/>
        <v/>
      </c>
    </row>
    <row r="144" spans="1:24" ht="12.75" customHeight="1" x14ac:dyDescent="0.15">
      <c r="A144" s="574"/>
      <c r="B144" s="576"/>
      <c r="C144" s="578"/>
      <c r="D144" s="601"/>
      <c r="E144" s="401" t="s">
        <v>464</v>
      </c>
      <c r="F144" s="373" t="str">
        <f t="shared" si="11"/>
        <v/>
      </c>
      <c r="G144" s="381" t="str">
        <f t="shared" si="12"/>
        <v/>
      </c>
      <c r="H144" s="382"/>
      <c r="I144" s="401" t="s">
        <v>464</v>
      </c>
      <c r="J144" s="373" t="str">
        <f t="shared" si="13"/>
        <v/>
      </c>
      <c r="K144" s="381" t="str">
        <f t="shared" si="14"/>
        <v/>
      </c>
      <c r="L144" s="391"/>
      <c r="M144" s="582"/>
      <c r="N144" s="574"/>
      <c r="O144" s="440"/>
      <c r="P144" s="378" t="str">
        <f t="shared" si="15"/>
        <v/>
      </c>
      <c r="Q144" s="436"/>
      <c r="R144" s="383" t="str">
        <f t="shared" si="16"/>
        <v/>
      </c>
      <c r="S144" s="383" t="str">
        <f t="shared" si="17"/>
        <v/>
      </c>
      <c r="T144" s="440"/>
      <c r="U144" s="378" t="str">
        <f t="shared" si="18"/>
        <v/>
      </c>
      <c r="V144" s="436"/>
      <c r="W144" s="379" t="str">
        <f t="shared" si="19"/>
        <v/>
      </c>
      <c r="X144" s="379" t="str">
        <f t="shared" si="20"/>
        <v/>
      </c>
    </row>
    <row r="145" spans="1:24" ht="12.75" customHeight="1" x14ac:dyDescent="0.15">
      <c r="A145" s="573">
        <v>63</v>
      </c>
      <c r="B145" s="575" t="s">
        <v>523</v>
      </c>
      <c r="C145" s="577">
        <f>SUM(E145:E146,I145:I146)</f>
        <v>375</v>
      </c>
      <c r="D145" s="579">
        <v>92</v>
      </c>
      <c r="E145" s="401">
        <v>75</v>
      </c>
      <c r="F145" s="373">
        <f t="shared" si="11"/>
        <v>357.14285714285717</v>
      </c>
      <c r="G145" s="381">
        <f t="shared" si="12"/>
        <v>64.285714285714306</v>
      </c>
      <c r="H145" s="382">
        <v>0.82</v>
      </c>
      <c r="I145" s="401">
        <v>300</v>
      </c>
      <c r="J145" s="373">
        <f t="shared" si="13"/>
        <v>824.78609884232253</v>
      </c>
      <c r="K145" s="381">
        <f t="shared" si="14"/>
        <v>82.478609884232242</v>
      </c>
      <c r="L145" s="391">
        <v>0.9</v>
      </c>
      <c r="M145" s="581"/>
      <c r="N145" s="573">
        <f>+O145+O146+T145+T146</f>
        <v>0</v>
      </c>
      <c r="O145" s="440"/>
      <c r="P145" s="378" t="str">
        <f t="shared" si="15"/>
        <v/>
      </c>
      <c r="Q145" s="436"/>
      <c r="R145" s="383" t="str">
        <f t="shared" si="16"/>
        <v/>
      </c>
      <c r="S145" s="383" t="str">
        <f t="shared" si="17"/>
        <v/>
      </c>
      <c r="T145" s="440"/>
      <c r="U145" s="378" t="str">
        <f t="shared" si="18"/>
        <v/>
      </c>
      <c r="V145" s="436"/>
      <c r="W145" s="379" t="str">
        <f t="shared" si="19"/>
        <v/>
      </c>
      <c r="X145" s="379" t="str">
        <f t="shared" si="20"/>
        <v/>
      </c>
    </row>
    <row r="146" spans="1:24" ht="12.75" customHeight="1" x14ac:dyDescent="0.15">
      <c r="A146" s="574"/>
      <c r="B146" s="576"/>
      <c r="C146" s="578"/>
      <c r="D146" s="580"/>
      <c r="E146" s="401" t="s">
        <v>464</v>
      </c>
      <c r="F146" s="373" t="str">
        <f t="shared" ref="F146:F153" si="21">IFERROR(E146/210*1000,"")</f>
        <v/>
      </c>
      <c r="G146" s="381" t="str">
        <f t="shared" si="12"/>
        <v/>
      </c>
      <c r="H146" s="382"/>
      <c r="I146" s="401" t="s">
        <v>464</v>
      </c>
      <c r="J146" s="373" t="str">
        <f t="shared" si="13"/>
        <v/>
      </c>
      <c r="K146" s="381" t="str">
        <f t="shared" si="14"/>
        <v/>
      </c>
      <c r="L146" s="391"/>
      <c r="M146" s="582"/>
      <c r="N146" s="574"/>
      <c r="O146" s="440"/>
      <c r="P146" s="378" t="str">
        <f t="shared" si="15"/>
        <v/>
      </c>
      <c r="Q146" s="436"/>
      <c r="R146" s="383" t="str">
        <f t="shared" si="16"/>
        <v/>
      </c>
      <c r="S146" s="383" t="str">
        <f t="shared" si="17"/>
        <v/>
      </c>
      <c r="T146" s="440"/>
      <c r="U146" s="378" t="str">
        <f t="shared" si="18"/>
        <v/>
      </c>
      <c r="V146" s="436"/>
      <c r="W146" s="379" t="str">
        <f t="shared" si="19"/>
        <v/>
      </c>
      <c r="X146" s="379" t="str">
        <f t="shared" si="20"/>
        <v/>
      </c>
    </row>
    <row r="147" spans="1:24" ht="12.75" customHeight="1" x14ac:dyDescent="0.15">
      <c r="A147" s="573">
        <v>64</v>
      </c>
      <c r="B147" s="575" t="s">
        <v>294</v>
      </c>
      <c r="C147" s="577">
        <f>SUM(E147:E148,I147:I148)</f>
        <v>475</v>
      </c>
      <c r="D147" s="579">
        <v>267</v>
      </c>
      <c r="E147" s="401">
        <v>100</v>
      </c>
      <c r="F147" s="373">
        <f t="shared" si="21"/>
        <v>476.19047619047615</v>
      </c>
      <c r="G147" s="381">
        <f t="shared" ref="G147:G153" si="22">IFERROR(F147*(1-H147),"")</f>
        <v>223.80952380952377</v>
      </c>
      <c r="H147" s="382">
        <v>0.53</v>
      </c>
      <c r="I147" s="401">
        <v>300</v>
      </c>
      <c r="J147" s="373">
        <f t="shared" ref="J147:J153" si="23">IFERROR(I147/210/SQRT(3)*1000,"")</f>
        <v>824.78609884232253</v>
      </c>
      <c r="K147" s="381">
        <f t="shared" ref="K147:K153" si="24">IFERROR(J147*(1-L147),"")</f>
        <v>222.69224668742709</v>
      </c>
      <c r="L147" s="391">
        <v>0.73</v>
      </c>
      <c r="M147" s="581"/>
      <c r="N147" s="573">
        <f>+O147+O148+T147+T148</f>
        <v>0</v>
      </c>
      <c r="O147" s="440"/>
      <c r="P147" s="378" t="str">
        <f t="shared" ref="P147:P153" si="25">IF(O147="","",O147/210*1000)</f>
        <v/>
      </c>
      <c r="Q147" s="436"/>
      <c r="R147" s="383" t="str">
        <f t="shared" ref="R147:R153" si="26">IF(P147="","",Q147/P147)</f>
        <v/>
      </c>
      <c r="S147" s="383" t="str">
        <f t="shared" ref="S147:S153" si="27">IF(P147="","",(G147+Q147)/P147)</f>
        <v/>
      </c>
      <c r="T147" s="440"/>
      <c r="U147" s="378" t="str">
        <f t="shared" ref="U147:U153" si="28">IF(T147="","",T147/210/SQRT(3)*1000)</f>
        <v/>
      </c>
      <c r="V147" s="436"/>
      <c r="W147" s="379" t="str">
        <f t="shared" ref="W147:W153" si="29">IF(U147="","",V147/U147)</f>
        <v/>
      </c>
      <c r="X147" s="379" t="str">
        <f t="shared" si="20"/>
        <v/>
      </c>
    </row>
    <row r="148" spans="1:24" ht="12.75" customHeight="1" x14ac:dyDescent="0.15">
      <c r="A148" s="574"/>
      <c r="B148" s="576"/>
      <c r="C148" s="578"/>
      <c r="D148" s="580"/>
      <c r="E148" s="401" t="s">
        <v>464</v>
      </c>
      <c r="F148" s="373" t="str">
        <f t="shared" si="21"/>
        <v/>
      </c>
      <c r="G148" s="381" t="str">
        <f t="shared" si="22"/>
        <v/>
      </c>
      <c r="H148" s="382"/>
      <c r="I148" s="401">
        <v>75</v>
      </c>
      <c r="J148" s="373">
        <f t="shared" si="23"/>
        <v>206.19652471058063</v>
      </c>
      <c r="K148" s="381">
        <f t="shared" si="24"/>
        <v>84.540575131338059</v>
      </c>
      <c r="L148" s="391">
        <v>0.59</v>
      </c>
      <c r="M148" s="582"/>
      <c r="N148" s="574"/>
      <c r="O148" s="440"/>
      <c r="P148" s="378" t="str">
        <f t="shared" si="25"/>
        <v/>
      </c>
      <c r="Q148" s="436"/>
      <c r="R148" s="383" t="str">
        <f t="shared" si="26"/>
        <v/>
      </c>
      <c r="S148" s="383" t="str">
        <f t="shared" si="27"/>
        <v/>
      </c>
      <c r="T148" s="440"/>
      <c r="U148" s="378" t="str">
        <f t="shared" si="28"/>
        <v/>
      </c>
      <c r="V148" s="436"/>
      <c r="W148" s="379" t="str">
        <f t="shared" si="29"/>
        <v/>
      </c>
      <c r="X148" s="379" t="str">
        <f t="shared" si="20"/>
        <v/>
      </c>
    </row>
    <row r="149" spans="1:24" ht="12.75" customHeight="1" x14ac:dyDescent="0.15">
      <c r="A149" s="573">
        <v>65</v>
      </c>
      <c r="B149" s="575" t="s">
        <v>524</v>
      </c>
      <c r="C149" s="577">
        <f>SUM(E149:E151,I149:I151)</f>
        <v>405</v>
      </c>
      <c r="D149" s="579">
        <v>326</v>
      </c>
      <c r="E149" s="401">
        <v>100</v>
      </c>
      <c r="F149" s="373">
        <f t="shared" si="21"/>
        <v>476.19047619047615</v>
      </c>
      <c r="G149" s="381">
        <f>IFERROR(F149*(1-H149),"")</f>
        <v>0</v>
      </c>
      <c r="H149" s="382">
        <v>1</v>
      </c>
      <c r="I149" s="401">
        <v>200</v>
      </c>
      <c r="J149" s="373">
        <f t="shared" si="23"/>
        <v>549.85739922821494</v>
      </c>
      <c r="K149" s="381">
        <f t="shared" si="24"/>
        <v>159.45864577618235</v>
      </c>
      <c r="L149" s="391">
        <v>0.71</v>
      </c>
      <c r="M149" s="581"/>
      <c r="N149" s="573">
        <f>+O149+O151+T149+T151+O150+T150</f>
        <v>0</v>
      </c>
      <c r="O149" s="440"/>
      <c r="P149" s="378" t="str">
        <f t="shared" si="25"/>
        <v/>
      </c>
      <c r="Q149" s="436"/>
      <c r="R149" s="383" t="str">
        <f t="shared" si="26"/>
        <v/>
      </c>
      <c r="S149" s="383" t="str">
        <f t="shared" si="27"/>
        <v/>
      </c>
      <c r="T149" s="440"/>
      <c r="U149" s="378" t="str">
        <f t="shared" si="28"/>
        <v/>
      </c>
      <c r="V149" s="436"/>
      <c r="W149" s="379" t="str">
        <f t="shared" si="29"/>
        <v/>
      </c>
      <c r="X149" s="379" t="str">
        <f t="shared" si="20"/>
        <v/>
      </c>
    </row>
    <row r="150" spans="1:24" ht="12.75" customHeight="1" x14ac:dyDescent="0.15">
      <c r="A150" s="584"/>
      <c r="B150" s="586"/>
      <c r="C150" s="588"/>
      <c r="D150" s="590"/>
      <c r="E150" s="401">
        <v>75</v>
      </c>
      <c r="F150" s="373">
        <f t="shared" si="21"/>
        <v>357.14285714285717</v>
      </c>
      <c r="G150" s="381">
        <f t="shared" si="22"/>
        <v>10.714285714285724</v>
      </c>
      <c r="H150" s="382">
        <v>0.97</v>
      </c>
      <c r="I150" s="401" t="s">
        <v>464</v>
      </c>
      <c r="J150" s="373" t="str">
        <f t="shared" si="23"/>
        <v/>
      </c>
      <c r="K150" s="381" t="str">
        <f t="shared" si="24"/>
        <v/>
      </c>
      <c r="L150" s="391"/>
      <c r="M150" s="592"/>
      <c r="N150" s="584"/>
      <c r="O150" s="440"/>
      <c r="P150" s="378" t="str">
        <f t="shared" si="25"/>
        <v/>
      </c>
      <c r="Q150" s="436"/>
      <c r="R150" s="383" t="str">
        <f t="shared" si="26"/>
        <v/>
      </c>
      <c r="S150" s="383" t="str">
        <f t="shared" si="27"/>
        <v/>
      </c>
      <c r="T150" s="440"/>
      <c r="U150" s="378" t="str">
        <f t="shared" si="28"/>
        <v/>
      </c>
      <c r="V150" s="436"/>
      <c r="W150" s="379" t="str">
        <f t="shared" si="29"/>
        <v/>
      </c>
      <c r="X150" s="379" t="str">
        <f t="shared" si="20"/>
        <v/>
      </c>
    </row>
    <row r="151" spans="1:24" ht="12.75" customHeight="1" x14ac:dyDescent="0.15">
      <c r="A151" s="574"/>
      <c r="B151" s="576"/>
      <c r="C151" s="578"/>
      <c r="D151" s="580"/>
      <c r="E151" s="401">
        <v>30</v>
      </c>
      <c r="F151" s="373">
        <f t="shared" si="21"/>
        <v>142.85714285714286</v>
      </c>
      <c r="G151" s="381">
        <f t="shared" si="22"/>
        <v>0</v>
      </c>
      <c r="H151" s="382">
        <v>1</v>
      </c>
      <c r="I151" s="401" t="s">
        <v>464</v>
      </c>
      <c r="J151" s="373" t="str">
        <f t="shared" si="23"/>
        <v/>
      </c>
      <c r="K151" s="381" t="str">
        <f t="shared" si="24"/>
        <v/>
      </c>
      <c r="L151" s="391"/>
      <c r="M151" s="582"/>
      <c r="N151" s="574"/>
      <c r="O151" s="440"/>
      <c r="P151" s="378" t="str">
        <f t="shared" si="25"/>
        <v/>
      </c>
      <c r="Q151" s="436"/>
      <c r="R151" s="383" t="str">
        <f t="shared" si="26"/>
        <v/>
      </c>
      <c r="S151" s="383" t="str">
        <f t="shared" si="27"/>
        <v/>
      </c>
      <c r="T151" s="440"/>
      <c r="U151" s="378" t="str">
        <f t="shared" si="28"/>
        <v/>
      </c>
      <c r="V151" s="436"/>
      <c r="W151" s="379" t="str">
        <f t="shared" si="29"/>
        <v/>
      </c>
      <c r="X151" s="379" t="str">
        <f t="shared" si="20"/>
        <v/>
      </c>
    </row>
    <row r="152" spans="1:24" ht="12.75" customHeight="1" x14ac:dyDescent="0.15">
      <c r="A152" s="573">
        <v>66</v>
      </c>
      <c r="B152" s="575" t="s">
        <v>525</v>
      </c>
      <c r="C152" s="577">
        <f>SUM(E152:E153,I152:I153)</f>
        <v>400</v>
      </c>
      <c r="D152" s="600">
        <v>114</v>
      </c>
      <c r="E152" s="401">
        <v>100</v>
      </c>
      <c r="F152" s="373">
        <f t="shared" si="21"/>
        <v>476.19047619047615</v>
      </c>
      <c r="G152" s="381">
        <f t="shared" si="22"/>
        <v>119.04761904761904</v>
      </c>
      <c r="H152" s="382">
        <v>0.75</v>
      </c>
      <c r="I152" s="401">
        <v>50</v>
      </c>
      <c r="J152" s="373">
        <f t="shared" si="23"/>
        <v>137.46434980705374</v>
      </c>
      <c r="K152" s="381">
        <f t="shared" si="24"/>
        <v>50.861809428609881</v>
      </c>
      <c r="L152" s="391">
        <v>0.63</v>
      </c>
      <c r="M152" s="581"/>
      <c r="N152" s="573">
        <f>+O152+O153+T152+T153</f>
        <v>0</v>
      </c>
      <c r="O152" s="440"/>
      <c r="P152" s="378" t="str">
        <f t="shared" si="25"/>
        <v/>
      </c>
      <c r="Q152" s="436"/>
      <c r="R152" s="383" t="str">
        <f t="shared" si="26"/>
        <v/>
      </c>
      <c r="S152" s="383" t="str">
        <f t="shared" si="27"/>
        <v/>
      </c>
      <c r="T152" s="440"/>
      <c r="U152" s="378" t="str">
        <f t="shared" si="28"/>
        <v/>
      </c>
      <c r="V152" s="436"/>
      <c r="W152" s="379" t="str">
        <f t="shared" si="29"/>
        <v/>
      </c>
      <c r="X152" s="379" t="str">
        <f t="shared" si="20"/>
        <v/>
      </c>
    </row>
    <row r="153" spans="1:24" ht="12.75" customHeight="1" x14ac:dyDescent="0.15">
      <c r="A153" s="574"/>
      <c r="B153" s="576"/>
      <c r="C153" s="578"/>
      <c r="D153" s="601"/>
      <c r="E153" s="401">
        <v>100</v>
      </c>
      <c r="F153" s="373">
        <f t="shared" si="21"/>
        <v>476.19047619047615</v>
      </c>
      <c r="G153" s="381">
        <f t="shared" si="22"/>
        <v>147.61904761904762</v>
      </c>
      <c r="H153" s="382">
        <v>0.69</v>
      </c>
      <c r="I153" s="401">
        <v>150</v>
      </c>
      <c r="J153" s="373">
        <f t="shared" si="23"/>
        <v>412.39304942116127</v>
      </c>
      <c r="K153" s="381">
        <f t="shared" si="24"/>
        <v>152.58542828582966</v>
      </c>
      <c r="L153" s="391">
        <v>0.63</v>
      </c>
      <c r="M153" s="582"/>
      <c r="N153" s="574"/>
      <c r="O153" s="440"/>
      <c r="P153" s="378" t="str">
        <f t="shared" si="25"/>
        <v/>
      </c>
      <c r="Q153" s="436"/>
      <c r="R153" s="383" t="str">
        <f t="shared" si="26"/>
        <v/>
      </c>
      <c r="S153" s="383" t="str">
        <f t="shared" si="27"/>
        <v/>
      </c>
      <c r="T153" s="440"/>
      <c r="U153" s="378" t="str">
        <f t="shared" si="28"/>
        <v/>
      </c>
      <c r="V153" s="436"/>
      <c r="W153" s="379" t="str">
        <f t="shared" si="29"/>
        <v/>
      </c>
      <c r="X153" s="379" t="str">
        <f t="shared" si="20"/>
        <v/>
      </c>
    </row>
  </sheetData>
  <sheetProtection algorithmName="SHA-512" hashValue="2C9W8kYL5WOUPtnwUl+cDtC7DlPbRMNod2Qod0Dt/6oc3zbSIj7Z0fTpEW3MOWd8ONhJnPj0c0H10lcfhB/VMQ==" saltValue="9KqFUDW4unIjKZgnTByUiQ==" spinCount="100000" sheet="1" objects="1" scenarios="1"/>
  <mergeCells count="413">
    <mergeCell ref="A152:A153"/>
    <mergeCell ref="B152:B153"/>
    <mergeCell ref="C152:C153"/>
    <mergeCell ref="D152:D153"/>
    <mergeCell ref="M152:M153"/>
    <mergeCell ref="N152:N153"/>
    <mergeCell ref="A149:A151"/>
    <mergeCell ref="B149:B151"/>
    <mergeCell ref="C149:C151"/>
    <mergeCell ref="D149:D151"/>
    <mergeCell ref="M149:M151"/>
    <mergeCell ref="N149:N151"/>
    <mergeCell ref="A147:A148"/>
    <mergeCell ref="B147:B148"/>
    <mergeCell ref="C147:C148"/>
    <mergeCell ref="D147:D148"/>
    <mergeCell ref="M147:M148"/>
    <mergeCell ref="N147:N148"/>
    <mergeCell ref="A145:A146"/>
    <mergeCell ref="B145:B146"/>
    <mergeCell ref="C145:C146"/>
    <mergeCell ref="D145:D146"/>
    <mergeCell ref="M145:M146"/>
    <mergeCell ref="N145:N146"/>
    <mergeCell ref="A143:A144"/>
    <mergeCell ref="B143:B144"/>
    <mergeCell ref="C143:C144"/>
    <mergeCell ref="D143:D144"/>
    <mergeCell ref="M143:M144"/>
    <mergeCell ref="N143:N144"/>
    <mergeCell ref="A141:A142"/>
    <mergeCell ref="B141:B142"/>
    <mergeCell ref="C141:C142"/>
    <mergeCell ref="D141:D142"/>
    <mergeCell ref="M141:M142"/>
    <mergeCell ref="N141:N142"/>
    <mergeCell ref="A139:A140"/>
    <mergeCell ref="B139:B140"/>
    <mergeCell ref="C139:C140"/>
    <mergeCell ref="D139:D140"/>
    <mergeCell ref="M139:M140"/>
    <mergeCell ref="N139:N140"/>
    <mergeCell ref="A137:A138"/>
    <mergeCell ref="B137:B138"/>
    <mergeCell ref="C137:C138"/>
    <mergeCell ref="D137:D138"/>
    <mergeCell ref="M137:M138"/>
    <mergeCell ref="N137:N138"/>
    <mergeCell ref="A135:A136"/>
    <mergeCell ref="B135:B136"/>
    <mergeCell ref="C135:C136"/>
    <mergeCell ref="D135:D136"/>
    <mergeCell ref="M135:M136"/>
    <mergeCell ref="N135:N136"/>
    <mergeCell ref="A133:A134"/>
    <mergeCell ref="B133:B134"/>
    <mergeCell ref="C133:C134"/>
    <mergeCell ref="D133:D134"/>
    <mergeCell ref="M133:M134"/>
    <mergeCell ref="N133:N134"/>
    <mergeCell ref="A131:A132"/>
    <mergeCell ref="B131:B132"/>
    <mergeCell ref="C131:C132"/>
    <mergeCell ref="D131:D132"/>
    <mergeCell ref="M131:M132"/>
    <mergeCell ref="N131:N132"/>
    <mergeCell ref="A129:A130"/>
    <mergeCell ref="B129:B130"/>
    <mergeCell ref="C129:C130"/>
    <mergeCell ref="D129:D130"/>
    <mergeCell ref="M129:M130"/>
    <mergeCell ref="N129:N130"/>
    <mergeCell ref="A127:A128"/>
    <mergeCell ref="B127:B128"/>
    <mergeCell ref="C127:C128"/>
    <mergeCell ref="D127:D128"/>
    <mergeCell ref="M127:M128"/>
    <mergeCell ref="N127:N128"/>
    <mergeCell ref="A125:A126"/>
    <mergeCell ref="B125:B126"/>
    <mergeCell ref="C125:C126"/>
    <mergeCell ref="D125:D126"/>
    <mergeCell ref="M125:M126"/>
    <mergeCell ref="N125:N126"/>
    <mergeCell ref="A123:A124"/>
    <mergeCell ref="B123:B124"/>
    <mergeCell ref="C123:C124"/>
    <mergeCell ref="D123:D124"/>
    <mergeCell ref="M123:M124"/>
    <mergeCell ref="N123:N124"/>
    <mergeCell ref="A121:A122"/>
    <mergeCell ref="B121:B122"/>
    <mergeCell ref="C121:C122"/>
    <mergeCell ref="D121:D122"/>
    <mergeCell ref="M121:M122"/>
    <mergeCell ref="N121:N122"/>
    <mergeCell ref="A119:A120"/>
    <mergeCell ref="B119:B120"/>
    <mergeCell ref="C119:C120"/>
    <mergeCell ref="D119:D120"/>
    <mergeCell ref="M119:M120"/>
    <mergeCell ref="N119:N120"/>
    <mergeCell ref="A117:A118"/>
    <mergeCell ref="B117:B118"/>
    <mergeCell ref="C117:C118"/>
    <mergeCell ref="D117:D118"/>
    <mergeCell ref="M117:M118"/>
    <mergeCell ref="N117:N118"/>
    <mergeCell ref="A115:A116"/>
    <mergeCell ref="B115:B116"/>
    <mergeCell ref="C115:C116"/>
    <mergeCell ref="D115:D116"/>
    <mergeCell ref="M115:M116"/>
    <mergeCell ref="N115:N116"/>
    <mergeCell ref="A113:A114"/>
    <mergeCell ref="B113:B114"/>
    <mergeCell ref="C113:C114"/>
    <mergeCell ref="D113:D114"/>
    <mergeCell ref="M113:M114"/>
    <mergeCell ref="N113:N114"/>
    <mergeCell ref="A111:A112"/>
    <mergeCell ref="B111:B112"/>
    <mergeCell ref="C111:C112"/>
    <mergeCell ref="D111:D112"/>
    <mergeCell ref="M111:M112"/>
    <mergeCell ref="N111:N112"/>
    <mergeCell ref="A109:A110"/>
    <mergeCell ref="B109:B110"/>
    <mergeCell ref="C109:C110"/>
    <mergeCell ref="D109:D110"/>
    <mergeCell ref="M109:M110"/>
    <mergeCell ref="N109:N110"/>
    <mergeCell ref="A107:A108"/>
    <mergeCell ref="B107:B108"/>
    <mergeCell ref="C107:C108"/>
    <mergeCell ref="D107:D108"/>
    <mergeCell ref="M107:M108"/>
    <mergeCell ref="N107:N108"/>
    <mergeCell ref="A105:A106"/>
    <mergeCell ref="B105:B106"/>
    <mergeCell ref="C105:C106"/>
    <mergeCell ref="D105:D106"/>
    <mergeCell ref="M105:M106"/>
    <mergeCell ref="N105:N106"/>
    <mergeCell ref="A103:A104"/>
    <mergeCell ref="B103:B104"/>
    <mergeCell ref="C103:C104"/>
    <mergeCell ref="D103:D104"/>
    <mergeCell ref="M103:M104"/>
    <mergeCell ref="N103:N104"/>
    <mergeCell ref="A101:A102"/>
    <mergeCell ref="B101:B102"/>
    <mergeCell ref="C101:C102"/>
    <mergeCell ref="D101:D102"/>
    <mergeCell ref="M101:M102"/>
    <mergeCell ref="N101:N102"/>
    <mergeCell ref="A99:A100"/>
    <mergeCell ref="B99:B100"/>
    <mergeCell ref="C99:C100"/>
    <mergeCell ref="D99:D100"/>
    <mergeCell ref="M99:M100"/>
    <mergeCell ref="N99:N100"/>
    <mergeCell ref="A97:A98"/>
    <mergeCell ref="B97:B98"/>
    <mergeCell ref="C97:C98"/>
    <mergeCell ref="D97:D98"/>
    <mergeCell ref="M97:M98"/>
    <mergeCell ref="N97:N98"/>
    <mergeCell ref="A95:A96"/>
    <mergeCell ref="B95:B96"/>
    <mergeCell ref="C95:C96"/>
    <mergeCell ref="D95:D96"/>
    <mergeCell ref="M95:M96"/>
    <mergeCell ref="N95:N96"/>
    <mergeCell ref="A93:A94"/>
    <mergeCell ref="B93:B94"/>
    <mergeCell ref="C93:C94"/>
    <mergeCell ref="D93:D94"/>
    <mergeCell ref="M93:M94"/>
    <mergeCell ref="N93:N94"/>
    <mergeCell ref="A91:A92"/>
    <mergeCell ref="B91:B92"/>
    <mergeCell ref="C91:C92"/>
    <mergeCell ref="D91:D92"/>
    <mergeCell ref="M91:M92"/>
    <mergeCell ref="N91:N92"/>
    <mergeCell ref="A89:A90"/>
    <mergeCell ref="B89:B90"/>
    <mergeCell ref="C89:C90"/>
    <mergeCell ref="D89:D90"/>
    <mergeCell ref="M89:M90"/>
    <mergeCell ref="N89:N90"/>
    <mergeCell ref="A87:A88"/>
    <mergeCell ref="B87:B88"/>
    <mergeCell ref="C87:C88"/>
    <mergeCell ref="D87:D88"/>
    <mergeCell ref="M87:M88"/>
    <mergeCell ref="N87:N88"/>
    <mergeCell ref="A85:A86"/>
    <mergeCell ref="B85:B86"/>
    <mergeCell ref="C85:C86"/>
    <mergeCell ref="D85:D86"/>
    <mergeCell ref="M85:M86"/>
    <mergeCell ref="N85:N86"/>
    <mergeCell ref="A83:A84"/>
    <mergeCell ref="B83:B84"/>
    <mergeCell ref="C83:C84"/>
    <mergeCell ref="D83:D84"/>
    <mergeCell ref="M83:M84"/>
    <mergeCell ref="N83:N84"/>
    <mergeCell ref="A81:A82"/>
    <mergeCell ref="B81:B82"/>
    <mergeCell ref="C81:C82"/>
    <mergeCell ref="D81:D82"/>
    <mergeCell ref="M81:M82"/>
    <mergeCell ref="N81:N82"/>
    <mergeCell ref="A79:A80"/>
    <mergeCell ref="B79:B80"/>
    <mergeCell ref="C79:C80"/>
    <mergeCell ref="D79:D80"/>
    <mergeCell ref="M79:M80"/>
    <mergeCell ref="N79:N80"/>
    <mergeCell ref="A77:A78"/>
    <mergeCell ref="B77:B78"/>
    <mergeCell ref="C77:C78"/>
    <mergeCell ref="D77:D78"/>
    <mergeCell ref="M77:M78"/>
    <mergeCell ref="N77:N78"/>
    <mergeCell ref="A75:A76"/>
    <mergeCell ref="B75:B76"/>
    <mergeCell ref="C75:C76"/>
    <mergeCell ref="D75:D76"/>
    <mergeCell ref="M75:M76"/>
    <mergeCell ref="N75:N76"/>
    <mergeCell ref="A73:A74"/>
    <mergeCell ref="B73:B74"/>
    <mergeCell ref="C73:C74"/>
    <mergeCell ref="D73:D74"/>
    <mergeCell ref="M73:M74"/>
    <mergeCell ref="N73:N74"/>
    <mergeCell ref="A71:A72"/>
    <mergeCell ref="B71:B72"/>
    <mergeCell ref="C71:C72"/>
    <mergeCell ref="D71:D72"/>
    <mergeCell ref="M71:M72"/>
    <mergeCell ref="N71:N72"/>
    <mergeCell ref="A69:A70"/>
    <mergeCell ref="B69:B70"/>
    <mergeCell ref="C69:C70"/>
    <mergeCell ref="D69:D70"/>
    <mergeCell ref="M69:M70"/>
    <mergeCell ref="N69:N70"/>
    <mergeCell ref="A67:A68"/>
    <mergeCell ref="B67:B68"/>
    <mergeCell ref="C67:C68"/>
    <mergeCell ref="D67:D68"/>
    <mergeCell ref="M67:M68"/>
    <mergeCell ref="N67:N68"/>
    <mergeCell ref="A65:A66"/>
    <mergeCell ref="B65:B66"/>
    <mergeCell ref="C65:C66"/>
    <mergeCell ref="D65:D66"/>
    <mergeCell ref="M65:M66"/>
    <mergeCell ref="N65:N66"/>
    <mergeCell ref="A63:A64"/>
    <mergeCell ref="B63:B64"/>
    <mergeCell ref="C63:C64"/>
    <mergeCell ref="D63:D64"/>
    <mergeCell ref="M63:M64"/>
    <mergeCell ref="N63:N64"/>
    <mergeCell ref="A61:A62"/>
    <mergeCell ref="B61:B62"/>
    <mergeCell ref="C61:C62"/>
    <mergeCell ref="D61:D62"/>
    <mergeCell ref="M61:M62"/>
    <mergeCell ref="N61:N62"/>
    <mergeCell ref="A59:A60"/>
    <mergeCell ref="B59:B60"/>
    <mergeCell ref="C59:C60"/>
    <mergeCell ref="D59:D60"/>
    <mergeCell ref="M59:M60"/>
    <mergeCell ref="N59:N60"/>
    <mergeCell ref="A57:A58"/>
    <mergeCell ref="B57:B58"/>
    <mergeCell ref="C57:C58"/>
    <mergeCell ref="D57:D58"/>
    <mergeCell ref="M57:M58"/>
    <mergeCell ref="N57:N58"/>
    <mergeCell ref="A55:A56"/>
    <mergeCell ref="B55:B56"/>
    <mergeCell ref="C55:C56"/>
    <mergeCell ref="D55:D56"/>
    <mergeCell ref="M55:M56"/>
    <mergeCell ref="N55:N56"/>
    <mergeCell ref="A53:A54"/>
    <mergeCell ref="B53:B54"/>
    <mergeCell ref="C53:C54"/>
    <mergeCell ref="D53:D54"/>
    <mergeCell ref="M53:M54"/>
    <mergeCell ref="N53:N54"/>
    <mergeCell ref="A51:A52"/>
    <mergeCell ref="B51:B52"/>
    <mergeCell ref="C51:C52"/>
    <mergeCell ref="D51:D52"/>
    <mergeCell ref="M51:M52"/>
    <mergeCell ref="N51:N52"/>
    <mergeCell ref="A49:A50"/>
    <mergeCell ref="B49:B50"/>
    <mergeCell ref="C49:C50"/>
    <mergeCell ref="D49:D50"/>
    <mergeCell ref="M49:M50"/>
    <mergeCell ref="N49:N50"/>
    <mergeCell ref="A47:A48"/>
    <mergeCell ref="B47:B48"/>
    <mergeCell ref="C47:C48"/>
    <mergeCell ref="D47:D48"/>
    <mergeCell ref="M47:M48"/>
    <mergeCell ref="N47:N48"/>
    <mergeCell ref="A45:A46"/>
    <mergeCell ref="B45:B46"/>
    <mergeCell ref="C45:C46"/>
    <mergeCell ref="D45:D46"/>
    <mergeCell ref="M45:M46"/>
    <mergeCell ref="N45:N46"/>
    <mergeCell ref="A42:A44"/>
    <mergeCell ref="B42:B44"/>
    <mergeCell ref="C42:C44"/>
    <mergeCell ref="D42:D44"/>
    <mergeCell ref="M42:M44"/>
    <mergeCell ref="N42:N44"/>
    <mergeCell ref="A40:A41"/>
    <mergeCell ref="B40:B41"/>
    <mergeCell ref="C40:C41"/>
    <mergeCell ref="D40:D41"/>
    <mergeCell ref="M40:M41"/>
    <mergeCell ref="N40:N41"/>
    <mergeCell ref="A38:A39"/>
    <mergeCell ref="B38:B39"/>
    <mergeCell ref="C38:C39"/>
    <mergeCell ref="D38:D39"/>
    <mergeCell ref="M38:M39"/>
    <mergeCell ref="N38:N39"/>
    <mergeCell ref="A36:A37"/>
    <mergeCell ref="B36:B37"/>
    <mergeCell ref="C36:C37"/>
    <mergeCell ref="D36:D37"/>
    <mergeCell ref="M36:M37"/>
    <mergeCell ref="N36:N37"/>
    <mergeCell ref="A34:A35"/>
    <mergeCell ref="B34:B35"/>
    <mergeCell ref="C34:C35"/>
    <mergeCell ref="D34:D35"/>
    <mergeCell ref="M34:M35"/>
    <mergeCell ref="N34:N35"/>
    <mergeCell ref="A32:A33"/>
    <mergeCell ref="B32:B33"/>
    <mergeCell ref="C32:C33"/>
    <mergeCell ref="D32:D33"/>
    <mergeCell ref="M32:M33"/>
    <mergeCell ref="N32:N33"/>
    <mergeCell ref="A30:A31"/>
    <mergeCell ref="B30:B31"/>
    <mergeCell ref="C30:C31"/>
    <mergeCell ref="D30:D31"/>
    <mergeCell ref="M30:M31"/>
    <mergeCell ref="N30:N31"/>
    <mergeCell ref="A28:A29"/>
    <mergeCell ref="B28:B29"/>
    <mergeCell ref="C28:C29"/>
    <mergeCell ref="D28:D29"/>
    <mergeCell ref="M28:M29"/>
    <mergeCell ref="N28:N29"/>
    <mergeCell ref="A26:A27"/>
    <mergeCell ref="B26:B27"/>
    <mergeCell ref="C26:C27"/>
    <mergeCell ref="D26:D27"/>
    <mergeCell ref="M26:M27"/>
    <mergeCell ref="N26:N27"/>
    <mergeCell ref="A23:A25"/>
    <mergeCell ref="B23:B25"/>
    <mergeCell ref="C23:C25"/>
    <mergeCell ref="D23:D25"/>
    <mergeCell ref="M23:M25"/>
    <mergeCell ref="N23:N25"/>
    <mergeCell ref="A21:A22"/>
    <mergeCell ref="B21:B22"/>
    <mergeCell ref="C21:C22"/>
    <mergeCell ref="D21:D22"/>
    <mergeCell ref="M21:M22"/>
    <mergeCell ref="N21:N22"/>
    <mergeCell ref="A18:A20"/>
    <mergeCell ref="B18:B20"/>
    <mergeCell ref="C18:C20"/>
    <mergeCell ref="D18:D20"/>
    <mergeCell ref="M18:M20"/>
    <mergeCell ref="N18:N20"/>
    <mergeCell ref="M15:M17"/>
    <mergeCell ref="N15:N17"/>
    <mergeCell ref="O15:X15"/>
    <mergeCell ref="E16:H16"/>
    <mergeCell ref="I16:L16"/>
    <mergeCell ref="O16:S16"/>
    <mergeCell ref="T16:X16"/>
    <mergeCell ref="S2:U2"/>
    <mergeCell ref="V2:X2"/>
    <mergeCell ref="A9:W9"/>
    <mergeCell ref="A14:A17"/>
    <mergeCell ref="B14:B17"/>
    <mergeCell ref="C14:L14"/>
    <mergeCell ref="M14:X14"/>
    <mergeCell ref="C15:C17"/>
    <mergeCell ref="D15:D17"/>
    <mergeCell ref="E15:L15"/>
  </mergeCells>
  <phoneticPr fontId="9"/>
  <dataValidations disablePrompts="1" count="1">
    <dataValidation type="list" allowBlank="1" showInputMessage="1" showErrorMessage="1" sqref="M18:M19 M21 M23:M24 M26 M28 M30 M40 M32 M34 M36 M38 M51 M42:M43 M45 M47 M49 M69 M53 M55 M57 M59 M61 M63 M65 M67 M87 M71 M73 M75 M77 M79 M81 M83 M85 M105 M89 M91 M93 M95 M97 M99 M101 M103 M107 M109 M111 M113 M115 M117 M127 M119 M121 M123 M125 M145 M129 M131 M133 M135 M137 M139 M141 M143 M147 M149:M150 M152" xr:uid="{39561EBA-8EAF-4A49-96F8-09A3AA641E72}">
      <formula1>"有,無"</formula1>
    </dataValidation>
  </dataValidations>
  <printOptions horizontalCentered="1"/>
  <pageMargins left="0.78740157480314965" right="0.78740157480314965" top="0.9055118110236221" bottom="0.39370078740157483" header="0.55118110236220474" footer="0.31496062992125984"/>
  <pageSetup paperSize="9" scale="54" fitToHeight="0" orientation="portrait" r:id="rId1"/>
  <headerFooter alignWithMargins="0"/>
  <rowBreaks count="1" manualBreakCount="1">
    <brk id="98" max="2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DFCA-8A29-4CEE-B254-49400FA28AC5}">
  <dimension ref="A1:U48"/>
  <sheetViews>
    <sheetView showGridLines="0" view="pageBreakPreview" zoomScale="60" zoomScaleNormal="70" workbookViewId="0">
      <selection activeCell="G18" sqref="G18"/>
    </sheetView>
  </sheetViews>
  <sheetFormatPr defaultColWidth="8.6640625" defaultRowHeight="13.35" customHeight="1" x14ac:dyDescent="0.15"/>
  <cols>
    <col min="1" max="1" width="20.88671875" style="113" customWidth="1"/>
    <col min="2" max="7" width="16.88671875" style="113" customWidth="1"/>
    <col min="8" max="13" width="14.88671875" style="113" customWidth="1"/>
    <col min="14" max="16" width="16.88671875" style="113" customWidth="1"/>
    <col min="17" max="252" width="8.6640625" style="113"/>
    <col min="253" max="253" width="10.6640625" style="113" customWidth="1"/>
    <col min="254" max="268" width="8.6640625" style="113" customWidth="1"/>
    <col min="269" max="269" width="49.33203125" style="113" customWidth="1"/>
    <col min="270" max="508" width="8.6640625" style="113"/>
    <col min="509" max="509" width="10.6640625" style="113" customWidth="1"/>
    <col min="510" max="524" width="8.6640625" style="113" customWidth="1"/>
    <col min="525" max="525" width="49.33203125" style="113" customWidth="1"/>
    <col min="526" max="764" width="8.6640625" style="113"/>
    <col min="765" max="765" width="10.6640625" style="113" customWidth="1"/>
    <col min="766" max="780" width="8.6640625" style="113" customWidth="1"/>
    <col min="781" max="781" width="49.33203125" style="113" customWidth="1"/>
    <col min="782" max="1020" width="8.6640625" style="113"/>
    <col min="1021" max="1021" width="10.6640625" style="113" customWidth="1"/>
    <col min="1022" max="1036" width="8.6640625" style="113" customWidth="1"/>
    <col min="1037" max="1037" width="49.33203125" style="113" customWidth="1"/>
    <col min="1038" max="1276" width="8.6640625" style="113"/>
    <col min="1277" max="1277" width="10.6640625" style="113" customWidth="1"/>
    <col min="1278" max="1292" width="8.6640625" style="113" customWidth="1"/>
    <col min="1293" max="1293" width="49.33203125" style="113" customWidth="1"/>
    <col min="1294" max="1532" width="8.6640625" style="113"/>
    <col min="1533" max="1533" width="10.6640625" style="113" customWidth="1"/>
    <col min="1534" max="1548" width="8.6640625" style="113" customWidth="1"/>
    <col min="1549" max="1549" width="49.33203125" style="113" customWidth="1"/>
    <col min="1550" max="1788" width="8.6640625" style="113"/>
    <col min="1789" max="1789" width="10.6640625" style="113" customWidth="1"/>
    <col min="1790" max="1804" width="8.6640625" style="113" customWidth="1"/>
    <col min="1805" max="1805" width="49.33203125" style="113" customWidth="1"/>
    <col min="1806" max="2044" width="8.6640625" style="113"/>
    <col min="2045" max="2045" width="10.6640625" style="113" customWidth="1"/>
    <col min="2046" max="2060" width="8.6640625" style="113" customWidth="1"/>
    <col min="2061" max="2061" width="49.33203125" style="113" customWidth="1"/>
    <col min="2062" max="2300" width="8.6640625" style="113"/>
    <col min="2301" max="2301" width="10.6640625" style="113" customWidth="1"/>
    <col min="2302" max="2316" width="8.6640625" style="113" customWidth="1"/>
    <col min="2317" max="2317" width="49.33203125" style="113" customWidth="1"/>
    <col min="2318" max="2556" width="8.6640625" style="113"/>
    <col min="2557" max="2557" width="10.6640625" style="113" customWidth="1"/>
    <col min="2558" max="2572" width="8.6640625" style="113" customWidth="1"/>
    <col min="2573" max="2573" width="49.33203125" style="113" customWidth="1"/>
    <col min="2574" max="2812" width="8.6640625" style="113"/>
    <col min="2813" max="2813" width="10.6640625" style="113" customWidth="1"/>
    <col min="2814" max="2828" width="8.6640625" style="113" customWidth="1"/>
    <col min="2829" max="2829" width="49.33203125" style="113" customWidth="1"/>
    <col min="2830" max="3068" width="8.6640625" style="113"/>
    <col min="3069" max="3069" width="10.6640625" style="113" customWidth="1"/>
    <col min="3070" max="3084" width="8.6640625" style="113" customWidth="1"/>
    <col min="3085" max="3085" width="49.33203125" style="113" customWidth="1"/>
    <col min="3086" max="3324" width="8.6640625" style="113"/>
    <col min="3325" max="3325" width="10.6640625" style="113" customWidth="1"/>
    <col min="3326" max="3340" width="8.6640625" style="113" customWidth="1"/>
    <col min="3341" max="3341" width="49.33203125" style="113" customWidth="1"/>
    <col min="3342" max="3580" width="8.6640625" style="113"/>
    <col min="3581" max="3581" width="10.6640625" style="113" customWidth="1"/>
    <col min="3582" max="3596" width="8.6640625" style="113" customWidth="1"/>
    <col min="3597" max="3597" width="49.33203125" style="113" customWidth="1"/>
    <col min="3598" max="3836" width="8.6640625" style="113"/>
    <col min="3837" max="3837" width="10.6640625" style="113" customWidth="1"/>
    <col min="3838" max="3852" width="8.6640625" style="113" customWidth="1"/>
    <col min="3853" max="3853" width="49.33203125" style="113" customWidth="1"/>
    <col min="3854" max="4092" width="8.6640625" style="113"/>
    <col min="4093" max="4093" width="10.6640625" style="113" customWidth="1"/>
    <col min="4094" max="4108" width="8.6640625" style="113" customWidth="1"/>
    <col min="4109" max="4109" width="49.33203125" style="113" customWidth="1"/>
    <col min="4110" max="4348" width="8.6640625" style="113"/>
    <col min="4349" max="4349" width="10.6640625" style="113" customWidth="1"/>
    <col min="4350" max="4364" width="8.6640625" style="113" customWidth="1"/>
    <col min="4365" max="4365" width="49.33203125" style="113" customWidth="1"/>
    <col min="4366" max="4604" width="8.6640625" style="113"/>
    <col min="4605" max="4605" width="10.6640625" style="113" customWidth="1"/>
    <col min="4606" max="4620" width="8.6640625" style="113" customWidth="1"/>
    <col min="4621" max="4621" width="49.33203125" style="113" customWidth="1"/>
    <col min="4622" max="4860" width="8.6640625" style="113"/>
    <col min="4861" max="4861" width="10.6640625" style="113" customWidth="1"/>
    <col min="4862" max="4876" width="8.6640625" style="113" customWidth="1"/>
    <col min="4877" max="4877" width="49.33203125" style="113" customWidth="1"/>
    <col min="4878" max="5116" width="8.6640625" style="113"/>
    <col min="5117" max="5117" width="10.6640625" style="113" customWidth="1"/>
    <col min="5118" max="5132" width="8.6640625" style="113" customWidth="1"/>
    <col min="5133" max="5133" width="49.33203125" style="113" customWidth="1"/>
    <col min="5134" max="5372" width="8.6640625" style="113"/>
    <col min="5373" max="5373" width="10.6640625" style="113" customWidth="1"/>
    <col min="5374" max="5388" width="8.6640625" style="113" customWidth="1"/>
    <col min="5389" max="5389" width="49.33203125" style="113" customWidth="1"/>
    <col min="5390" max="5628" width="8.6640625" style="113"/>
    <col min="5629" max="5629" width="10.6640625" style="113" customWidth="1"/>
    <col min="5630" max="5644" width="8.6640625" style="113" customWidth="1"/>
    <col min="5645" max="5645" width="49.33203125" style="113" customWidth="1"/>
    <col min="5646" max="5884" width="8.6640625" style="113"/>
    <col min="5885" max="5885" width="10.6640625" style="113" customWidth="1"/>
    <col min="5886" max="5900" width="8.6640625" style="113" customWidth="1"/>
    <col min="5901" max="5901" width="49.33203125" style="113" customWidth="1"/>
    <col min="5902" max="6140" width="8.6640625" style="113"/>
    <col min="6141" max="6141" width="10.6640625" style="113" customWidth="1"/>
    <col min="6142" max="6156" width="8.6640625" style="113" customWidth="1"/>
    <col min="6157" max="6157" width="49.33203125" style="113" customWidth="1"/>
    <col min="6158" max="6396" width="8.6640625" style="113"/>
    <col min="6397" max="6397" width="10.6640625" style="113" customWidth="1"/>
    <col min="6398" max="6412" width="8.6640625" style="113" customWidth="1"/>
    <col min="6413" max="6413" width="49.33203125" style="113" customWidth="1"/>
    <col min="6414" max="6652" width="8.6640625" style="113"/>
    <col min="6653" max="6653" width="10.6640625" style="113" customWidth="1"/>
    <col min="6654" max="6668" width="8.6640625" style="113" customWidth="1"/>
    <col min="6669" max="6669" width="49.33203125" style="113" customWidth="1"/>
    <col min="6670" max="6908" width="8.6640625" style="113"/>
    <col min="6909" max="6909" width="10.6640625" style="113" customWidth="1"/>
    <col min="6910" max="6924" width="8.6640625" style="113" customWidth="1"/>
    <col min="6925" max="6925" width="49.33203125" style="113" customWidth="1"/>
    <col min="6926" max="7164" width="8.6640625" style="113"/>
    <col min="7165" max="7165" width="10.6640625" style="113" customWidth="1"/>
    <col min="7166" max="7180" width="8.6640625" style="113" customWidth="1"/>
    <col min="7181" max="7181" width="49.33203125" style="113" customWidth="1"/>
    <col min="7182" max="7420" width="8.6640625" style="113"/>
    <col min="7421" max="7421" width="10.6640625" style="113" customWidth="1"/>
    <col min="7422" max="7436" width="8.6640625" style="113" customWidth="1"/>
    <col min="7437" max="7437" width="49.33203125" style="113" customWidth="1"/>
    <col min="7438" max="7676" width="8.6640625" style="113"/>
    <col min="7677" max="7677" width="10.6640625" style="113" customWidth="1"/>
    <col min="7678" max="7692" width="8.6640625" style="113" customWidth="1"/>
    <col min="7693" max="7693" width="49.33203125" style="113" customWidth="1"/>
    <col min="7694" max="7932" width="8.6640625" style="113"/>
    <col min="7933" max="7933" width="10.6640625" style="113" customWidth="1"/>
    <col min="7934" max="7948" width="8.6640625" style="113" customWidth="1"/>
    <col min="7949" max="7949" width="49.33203125" style="113" customWidth="1"/>
    <col min="7950" max="8188" width="8.6640625" style="113"/>
    <col min="8189" max="8189" width="10.6640625" style="113" customWidth="1"/>
    <col min="8190" max="8204" width="8.6640625" style="113" customWidth="1"/>
    <col min="8205" max="8205" width="49.33203125" style="113" customWidth="1"/>
    <col min="8206" max="8444" width="8.6640625" style="113"/>
    <col min="8445" max="8445" width="10.6640625" style="113" customWidth="1"/>
    <col min="8446" max="8460" width="8.6640625" style="113" customWidth="1"/>
    <col min="8461" max="8461" width="49.33203125" style="113" customWidth="1"/>
    <col min="8462" max="8700" width="8.6640625" style="113"/>
    <col min="8701" max="8701" width="10.6640625" style="113" customWidth="1"/>
    <col min="8702" max="8716" width="8.6640625" style="113" customWidth="1"/>
    <col min="8717" max="8717" width="49.33203125" style="113" customWidth="1"/>
    <col min="8718" max="8956" width="8.6640625" style="113"/>
    <col min="8957" max="8957" width="10.6640625" style="113" customWidth="1"/>
    <col min="8958" max="8972" width="8.6640625" style="113" customWidth="1"/>
    <col min="8973" max="8973" width="49.33203125" style="113" customWidth="1"/>
    <col min="8974" max="9212" width="8.6640625" style="113"/>
    <col min="9213" max="9213" width="10.6640625" style="113" customWidth="1"/>
    <col min="9214" max="9228" width="8.6640625" style="113" customWidth="1"/>
    <col min="9229" max="9229" width="49.33203125" style="113" customWidth="1"/>
    <col min="9230" max="9468" width="8.6640625" style="113"/>
    <col min="9469" max="9469" width="10.6640625" style="113" customWidth="1"/>
    <col min="9470" max="9484" width="8.6640625" style="113" customWidth="1"/>
    <col min="9485" max="9485" width="49.33203125" style="113" customWidth="1"/>
    <col min="9486" max="9724" width="8.6640625" style="113"/>
    <col min="9725" max="9725" width="10.6640625" style="113" customWidth="1"/>
    <col min="9726" max="9740" width="8.6640625" style="113" customWidth="1"/>
    <col min="9741" max="9741" width="49.33203125" style="113" customWidth="1"/>
    <col min="9742" max="9980" width="8.6640625" style="113"/>
    <col min="9981" max="9981" width="10.6640625" style="113" customWidth="1"/>
    <col min="9982" max="9996" width="8.6640625" style="113" customWidth="1"/>
    <col min="9997" max="9997" width="49.33203125" style="113" customWidth="1"/>
    <col min="9998" max="10236" width="8.6640625" style="113"/>
    <col min="10237" max="10237" width="10.6640625" style="113" customWidth="1"/>
    <col min="10238" max="10252" width="8.6640625" style="113" customWidth="1"/>
    <col min="10253" max="10253" width="49.33203125" style="113" customWidth="1"/>
    <col min="10254" max="10492" width="8.6640625" style="113"/>
    <col min="10493" max="10493" width="10.6640625" style="113" customWidth="1"/>
    <col min="10494" max="10508" width="8.6640625" style="113" customWidth="1"/>
    <col min="10509" max="10509" width="49.33203125" style="113" customWidth="1"/>
    <col min="10510" max="10748" width="8.6640625" style="113"/>
    <col min="10749" max="10749" width="10.6640625" style="113" customWidth="1"/>
    <col min="10750" max="10764" width="8.6640625" style="113" customWidth="1"/>
    <col min="10765" max="10765" width="49.33203125" style="113" customWidth="1"/>
    <col min="10766" max="11004" width="8.6640625" style="113"/>
    <col min="11005" max="11005" width="10.6640625" style="113" customWidth="1"/>
    <col min="11006" max="11020" width="8.6640625" style="113" customWidth="1"/>
    <col min="11021" max="11021" width="49.33203125" style="113" customWidth="1"/>
    <col min="11022" max="11260" width="8.6640625" style="113"/>
    <col min="11261" max="11261" width="10.6640625" style="113" customWidth="1"/>
    <col min="11262" max="11276" width="8.6640625" style="113" customWidth="1"/>
    <col min="11277" max="11277" width="49.33203125" style="113" customWidth="1"/>
    <col min="11278" max="11516" width="8.6640625" style="113"/>
    <col min="11517" max="11517" width="10.6640625" style="113" customWidth="1"/>
    <col min="11518" max="11532" width="8.6640625" style="113" customWidth="1"/>
    <col min="11533" max="11533" width="49.33203125" style="113" customWidth="1"/>
    <col min="11534" max="11772" width="8.6640625" style="113"/>
    <col min="11773" max="11773" width="10.6640625" style="113" customWidth="1"/>
    <col min="11774" max="11788" width="8.6640625" style="113" customWidth="1"/>
    <col min="11789" max="11789" width="49.33203125" style="113" customWidth="1"/>
    <col min="11790" max="12028" width="8.6640625" style="113"/>
    <col min="12029" max="12029" width="10.6640625" style="113" customWidth="1"/>
    <col min="12030" max="12044" width="8.6640625" style="113" customWidth="1"/>
    <col min="12045" max="12045" width="49.33203125" style="113" customWidth="1"/>
    <col min="12046" max="12284" width="8.6640625" style="113"/>
    <col min="12285" max="12285" width="10.6640625" style="113" customWidth="1"/>
    <col min="12286" max="12300" width="8.6640625" style="113" customWidth="1"/>
    <col min="12301" max="12301" width="49.33203125" style="113" customWidth="1"/>
    <col min="12302" max="12540" width="8.6640625" style="113"/>
    <col min="12541" max="12541" width="10.6640625" style="113" customWidth="1"/>
    <col min="12542" max="12556" width="8.6640625" style="113" customWidth="1"/>
    <col min="12557" max="12557" width="49.33203125" style="113" customWidth="1"/>
    <col min="12558" max="12796" width="8.6640625" style="113"/>
    <col min="12797" max="12797" width="10.6640625" style="113" customWidth="1"/>
    <col min="12798" max="12812" width="8.6640625" style="113" customWidth="1"/>
    <col min="12813" max="12813" width="49.33203125" style="113" customWidth="1"/>
    <col min="12814" max="13052" width="8.6640625" style="113"/>
    <col min="13053" max="13053" width="10.6640625" style="113" customWidth="1"/>
    <col min="13054" max="13068" width="8.6640625" style="113" customWidth="1"/>
    <col min="13069" max="13069" width="49.33203125" style="113" customWidth="1"/>
    <col min="13070" max="13308" width="8.6640625" style="113"/>
    <col min="13309" max="13309" width="10.6640625" style="113" customWidth="1"/>
    <col min="13310" max="13324" width="8.6640625" style="113" customWidth="1"/>
    <col min="13325" max="13325" width="49.33203125" style="113" customWidth="1"/>
    <col min="13326" max="13564" width="8.6640625" style="113"/>
    <col min="13565" max="13565" width="10.6640625" style="113" customWidth="1"/>
    <col min="13566" max="13580" width="8.6640625" style="113" customWidth="1"/>
    <col min="13581" max="13581" width="49.33203125" style="113" customWidth="1"/>
    <col min="13582" max="13820" width="8.6640625" style="113"/>
    <col min="13821" max="13821" width="10.6640625" style="113" customWidth="1"/>
    <col min="13822" max="13836" width="8.6640625" style="113" customWidth="1"/>
    <col min="13837" max="13837" width="49.33203125" style="113" customWidth="1"/>
    <col min="13838" max="14076" width="8.6640625" style="113"/>
    <col min="14077" max="14077" width="10.6640625" style="113" customWidth="1"/>
    <col min="14078" max="14092" width="8.6640625" style="113" customWidth="1"/>
    <col min="14093" max="14093" width="49.33203125" style="113" customWidth="1"/>
    <col min="14094" max="14332" width="8.6640625" style="113"/>
    <col min="14333" max="14333" width="10.6640625" style="113" customWidth="1"/>
    <col min="14334" max="14348" width="8.6640625" style="113" customWidth="1"/>
    <col min="14349" max="14349" width="49.33203125" style="113" customWidth="1"/>
    <col min="14350" max="14588" width="8.6640625" style="113"/>
    <col min="14589" max="14589" width="10.6640625" style="113" customWidth="1"/>
    <col min="14590" max="14604" width="8.6640625" style="113" customWidth="1"/>
    <col min="14605" max="14605" width="49.33203125" style="113" customWidth="1"/>
    <col min="14606" max="14844" width="8.6640625" style="113"/>
    <col min="14845" max="14845" width="10.6640625" style="113" customWidth="1"/>
    <col min="14846" max="14860" width="8.6640625" style="113" customWidth="1"/>
    <col min="14861" max="14861" width="49.33203125" style="113" customWidth="1"/>
    <col min="14862" max="15100" width="8.6640625" style="113"/>
    <col min="15101" max="15101" width="10.6640625" style="113" customWidth="1"/>
    <col min="15102" max="15116" width="8.6640625" style="113" customWidth="1"/>
    <col min="15117" max="15117" width="49.33203125" style="113" customWidth="1"/>
    <col min="15118" max="15356" width="8.6640625" style="113"/>
    <col min="15357" max="15357" width="10.6640625" style="113" customWidth="1"/>
    <col min="15358" max="15372" width="8.6640625" style="113" customWidth="1"/>
    <col min="15373" max="15373" width="49.33203125" style="113" customWidth="1"/>
    <col min="15374" max="15612" width="8.6640625" style="113"/>
    <col min="15613" max="15613" width="10.6640625" style="113" customWidth="1"/>
    <col min="15614" max="15628" width="8.6640625" style="113" customWidth="1"/>
    <col min="15629" max="15629" width="49.33203125" style="113" customWidth="1"/>
    <col min="15630" max="15868" width="8.6640625" style="113"/>
    <col min="15869" max="15869" width="10.6640625" style="113" customWidth="1"/>
    <col min="15870" max="15884" width="8.6640625" style="113" customWidth="1"/>
    <col min="15885" max="15885" width="49.33203125" style="113" customWidth="1"/>
    <col min="15886" max="16124" width="8.6640625" style="113"/>
    <col min="16125" max="16125" width="10.6640625" style="113" customWidth="1"/>
    <col min="16126" max="16140" width="8.6640625" style="113" customWidth="1"/>
    <col min="16141" max="16141" width="49.33203125" style="113" customWidth="1"/>
    <col min="16142" max="16384" width="8.6640625" style="113"/>
  </cols>
  <sheetData>
    <row r="1" spans="1:21" ht="15" customHeight="1" x14ac:dyDescent="0.15">
      <c r="A1" s="112" t="s">
        <v>109</v>
      </c>
      <c r="M1" s="121" t="s">
        <v>295</v>
      </c>
    </row>
    <row r="2" spans="1:21" ht="15" customHeight="1" x14ac:dyDescent="0.15">
      <c r="A2" s="112"/>
      <c r="M2" s="121"/>
      <c r="U2" s="116"/>
    </row>
    <row r="3" spans="1:21" s="111" customFormat="1" ht="15" customHeight="1" x14ac:dyDescent="0.15">
      <c r="A3" s="122" t="s">
        <v>102</v>
      </c>
      <c r="B3" s="138">
        <v>1</v>
      </c>
      <c r="D3" s="115" t="s">
        <v>85</v>
      </c>
      <c r="E3" s="606" t="s">
        <v>292</v>
      </c>
      <c r="F3" s="607"/>
      <c r="H3" s="123" t="s">
        <v>110</v>
      </c>
      <c r="I3" s="138" t="s">
        <v>296</v>
      </c>
      <c r="J3" s="124"/>
      <c r="K3" s="608" t="s">
        <v>1</v>
      </c>
      <c r="L3" s="609"/>
      <c r="M3" s="138"/>
    </row>
    <row r="5" spans="1:21" ht="13.35" customHeight="1" x14ac:dyDescent="0.15">
      <c r="A5" s="610" t="s">
        <v>111</v>
      </c>
      <c r="B5" s="613" t="s">
        <v>112</v>
      </c>
      <c r="C5" s="614"/>
      <c r="D5" s="614"/>
      <c r="E5" s="614"/>
      <c r="F5" s="614"/>
      <c r="G5" s="615"/>
      <c r="H5" s="613" t="s">
        <v>103</v>
      </c>
      <c r="I5" s="614"/>
      <c r="J5" s="614"/>
      <c r="K5" s="614"/>
      <c r="L5" s="614"/>
      <c r="M5" s="619"/>
    </row>
    <row r="6" spans="1:21" ht="13.35" customHeight="1" x14ac:dyDescent="0.15">
      <c r="A6" s="611"/>
      <c r="B6" s="616"/>
      <c r="C6" s="617"/>
      <c r="D6" s="617"/>
      <c r="E6" s="617"/>
      <c r="F6" s="617"/>
      <c r="G6" s="618"/>
      <c r="H6" s="620"/>
      <c r="I6" s="621"/>
      <c r="J6" s="621"/>
      <c r="K6" s="621"/>
      <c r="L6" s="621"/>
      <c r="M6" s="622"/>
    </row>
    <row r="7" spans="1:21" ht="13.35" customHeight="1" x14ac:dyDescent="0.15">
      <c r="A7" s="611"/>
      <c r="B7" s="626" t="s">
        <v>113</v>
      </c>
      <c r="C7" s="125" t="s">
        <v>114</v>
      </c>
      <c r="D7" s="125" t="s">
        <v>115</v>
      </c>
      <c r="E7" s="126" t="s">
        <v>104</v>
      </c>
      <c r="F7" s="626" t="s">
        <v>116</v>
      </c>
      <c r="G7" s="628" t="s">
        <v>117</v>
      </c>
      <c r="H7" s="620"/>
      <c r="I7" s="621"/>
      <c r="J7" s="621"/>
      <c r="K7" s="621"/>
      <c r="L7" s="621"/>
      <c r="M7" s="622"/>
    </row>
    <row r="8" spans="1:21" ht="13.35" customHeight="1" thickBot="1" x14ac:dyDescent="0.2">
      <c r="A8" s="612"/>
      <c r="B8" s="627"/>
      <c r="C8" s="117" t="s">
        <v>118</v>
      </c>
      <c r="D8" s="117" t="s">
        <v>118</v>
      </c>
      <c r="E8" s="120" t="s">
        <v>105</v>
      </c>
      <c r="F8" s="627"/>
      <c r="G8" s="612"/>
      <c r="H8" s="623"/>
      <c r="I8" s="624"/>
      <c r="J8" s="624"/>
      <c r="K8" s="624"/>
      <c r="L8" s="624"/>
      <c r="M8" s="625"/>
    </row>
    <row r="9" spans="1:21" ht="16.350000000000001" customHeight="1" thickTop="1" x14ac:dyDescent="0.15">
      <c r="A9" s="127" t="s">
        <v>119</v>
      </c>
      <c r="B9" s="119"/>
      <c r="C9" s="119"/>
      <c r="D9" s="119"/>
      <c r="E9" s="119"/>
      <c r="F9" s="119"/>
      <c r="G9" s="119"/>
      <c r="H9" s="128" t="s">
        <v>108</v>
      </c>
      <c r="I9" s="119"/>
      <c r="J9" s="119"/>
      <c r="K9" s="119"/>
      <c r="L9" s="119"/>
      <c r="M9" s="129"/>
    </row>
    <row r="10" spans="1:21" ht="16.350000000000001" customHeight="1" x14ac:dyDescent="0.15">
      <c r="A10" s="130" t="s">
        <v>120</v>
      </c>
      <c r="B10" s="140"/>
      <c r="C10" s="139"/>
      <c r="D10" s="139"/>
      <c r="E10" s="141"/>
      <c r="F10" s="142"/>
      <c r="G10" s="141"/>
      <c r="H10" s="143"/>
      <c r="I10" s="144"/>
      <c r="J10" s="144"/>
      <c r="K10" s="144"/>
      <c r="L10" s="144"/>
      <c r="M10" s="145"/>
    </row>
    <row r="11" spans="1:21" ht="16.350000000000001" customHeight="1" x14ac:dyDescent="0.15">
      <c r="A11" s="130" t="s">
        <v>121</v>
      </c>
      <c r="B11" s="140"/>
      <c r="C11" s="139"/>
      <c r="D11" s="139"/>
      <c r="E11" s="141"/>
      <c r="F11" s="142"/>
      <c r="G11" s="141"/>
      <c r="H11" s="143"/>
      <c r="I11" s="144"/>
      <c r="J11" s="144"/>
      <c r="K11" s="144"/>
      <c r="L11" s="144"/>
      <c r="M11" s="145"/>
    </row>
    <row r="12" spans="1:21" ht="16.350000000000001" customHeight="1" x14ac:dyDescent="0.15">
      <c r="A12" s="130" t="s">
        <v>122</v>
      </c>
      <c r="B12" s="140"/>
      <c r="C12" s="139"/>
      <c r="D12" s="139"/>
      <c r="E12" s="141"/>
      <c r="F12" s="142"/>
      <c r="G12" s="141"/>
      <c r="H12" s="143"/>
      <c r="I12" s="144"/>
      <c r="J12" s="144"/>
      <c r="K12" s="144"/>
      <c r="L12" s="144"/>
      <c r="M12" s="145"/>
    </row>
    <row r="13" spans="1:21" ht="16.350000000000001" customHeight="1" x14ac:dyDescent="0.15">
      <c r="A13" s="130" t="s">
        <v>123</v>
      </c>
      <c r="B13" s="140"/>
      <c r="C13" s="139"/>
      <c r="D13" s="139"/>
      <c r="E13" s="141"/>
      <c r="F13" s="142"/>
      <c r="G13" s="141"/>
      <c r="H13" s="143"/>
      <c r="I13" s="144"/>
      <c r="J13" s="144"/>
      <c r="K13" s="144"/>
      <c r="L13" s="144"/>
      <c r="M13" s="145"/>
    </row>
    <row r="14" spans="1:21" ht="16.350000000000001" customHeight="1" x14ac:dyDescent="0.15">
      <c r="A14" s="130" t="s">
        <v>124</v>
      </c>
      <c r="B14" s="140"/>
      <c r="C14" s="139"/>
      <c r="D14" s="139"/>
      <c r="E14" s="141"/>
      <c r="F14" s="142"/>
      <c r="G14" s="141"/>
      <c r="H14" s="143"/>
      <c r="I14" s="144"/>
      <c r="J14" s="144"/>
      <c r="K14" s="144"/>
      <c r="L14" s="144"/>
      <c r="M14" s="145"/>
    </row>
    <row r="15" spans="1:21" ht="16.350000000000001" customHeight="1" x14ac:dyDescent="0.15">
      <c r="A15" s="130" t="s">
        <v>125</v>
      </c>
      <c r="B15" s="140"/>
      <c r="C15" s="139"/>
      <c r="D15" s="139"/>
      <c r="E15" s="141"/>
      <c r="F15" s="142"/>
      <c r="G15" s="141"/>
      <c r="H15" s="143"/>
      <c r="I15" s="144"/>
      <c r="J15" s="144"/>
      <c r="K15" s="144"/>
      <c r="L15" s="144"/>
      <c r="M15" s="145"/>
    </row>
    <row r="16" spans="1:21" ht="16.350000000000001" customHeight="1" x14ac:dyDescent="0.15">
      <c r="A16" s="130" t="s">
        <v>126</v>
      </c>
      <c r="B16" s="140"/>
      <c r="C16" s="139"/>
      <c r="D16" s="139"/>
      <c r="E16" s="141"/>
      <c r="F16" s="142"/>
      <c r="G16" s="141"/>
      <c r="H16" s="143"/>
      <c r="I16" s="144"/>
      <c r="J16" s="144"/>
      <c r="K16" s="144"/>
      <c r="L16" s="144"/>
      <c r="M16" s="145"/>
    </row>
    <row r="17" spans="1:13" ht="16.350000000000001" customHeight="1" x14ac:dyDescent="0.15">
      <c r="A17" s="130" t="s">
        <v>127</v>
      </c>
      <c r="B17" s="140"/>
      <c r="C17" s="139"/>
      <c r="D17" s="139"/>
      <c r="E17" s="141"/>
      <c r="F17" s="142"/>
      <c r="G17" s="141"/>
      <c r="H17" s="143"/>
      <c r="I17" s="144"/>
      <c r="J17" s="144"/>
      <c r="K17" s="144"/>
      <c r="L17" s="144"/>
      <c r="M17" s="145"/>
    </row>
    <row r="18" spans="1:13" ht="16.350000000000001" customHeight="1" x14ac:dyDescent="0.15">
      <c r="A18" s="130" t="s">
        <v>128</v>
      </c>
      <c r="B18" s="140"/>
      <c r="C18" s="139"/>
      <c r="D18" s="139"/>
      <c r="E18" s="141"/>
      <c r="F18" s="142"/>
      <c r="G18" s="141"/>
      <c r="H18" s="143"/>
      <c r="I18" s="144"/>
      <c r="J18" s="144"/>
      <c r="K18" s="144"/>
      <c r="L18" s="144"/>
      <c r="M18" s="145"/>
    </row>
    <row r="19" spans="1:13" ht="16.350000000000001" customHeight="1" x14ac:dyDescent="0.15">
      <c r="A19" s="130" t="s">
        <v>129</v>
      </c>
      <c r="B19" s="140"/>
      <c r="C19" s="139"/>
      <c r="D19" s="139"/>
      <c r="E19" s="141"/>
      <c r="F19" s="142"/>
      <c r="G19" s="141"/>
      <c r="H19" s="143"/>
      <c r="I19" s="144"/>
      <c r="J19" s="144"/>
      <c r="K19" s="144"/>
      <c r="L19" s="144"/>
      <c r="M19" s="145"/>
    </row>
    <row r="20" spans="1:13" ht="16.350000000000001" customHeight="1" x14ac:dyDescent="0.15">
      <c r="A20" s="130" t="s">
        <v>130</v>
      </c>
      <c r="B20" s="140"/>
      <c r="C20" s="139"/>
      <c r="D20" s="139"/>
      <c r="E20" s="141"/>
      <c r="F20" s="142"/>
      <c r="G20" s="141"/>
      <c r="H20" s="143"/>
      <c r="I20" s="144"/>
      <c r="J20" s="144"/>
      <c r="K20" s="144"/>
      <c r="L20" s="144"/>
      <c r="M20" s="145"/>
    </row>
    <row r="21" spans="1:13" ht="16.350000000000001" customHeight="1" x14ac:dyDescent="0.15">
      <c r="A21" s="130" t="s">
        <v>131</v>
      </c>
      <c r="B21" s="140"/>
      <c r="C21" s="139"/>
      <c r="D21" s="139"/>
      <c r="E21" s="141"/>
      <c r="F21" s="142"/>
      <c r="G21" s="141"/>
      <c r="H21" s="143"/>
      <c r="I21" s="144"/>
      <c r="J21" s="144"/>
      <c r="K21" s="144"/>
      <c r="L21" s="144"/>
      <c r="M21" s="145"/>
    </row>
    <row r="22" spans="1:13" ht="16.350000000000001" customHeight="1" x14ac:dyDescent="0.15">
      <c r="A22" s="130" t="s">
        <v>132</v>
      </c>
      <c r="B22" s="140"/>
      <c r="C22" s="139"/>
      <c r="D22" s="139"/>
      <c r="E22" s="141"/>
      <c r="F22" s="142"/>
      <c r="G22" s="141"/>
      <c r="H22" s="143"/>
      <c r="I22" s="144"/>
      <c r="J22" s="144"/>
      <c r="K22" s="144"/>
      <c r="L22" s="144"/>
      <c r="M22" s="145"/>
    </row>
    <row r="23" spans="1:13" ht="16.350000000000001" customHeight="1" x14ac:dyDescent="0.15">
      <c r="A23" s="130" t="s">
        <v>133</v>
      </c>
      <c r="B23" s="140"/>
      <c r="C23" s="139"/>
      <c r="D23" s="139"/>
      <c r="E23" s="141"/>
      <c r="F23" s="142"/>
      <c r="G23" s="141"/>
      <c r="H23" s="143"/>
      <c r="I23" s="144"/>
      <c r="J23" s="144"/>
      <c r="K23" s="144"/>
      <c r="L23" s="144"/>
      <c r="M23" s="145"/>
    </row>
    <row r="24" spans="1:13" ht="16.350000000000001" customHeight="1" x14ac:dyDescent="0.15">
      <c r="A24" s="130" t="s">
        <v>134</v>
      </c>
      <c r="B24" s="140"/>
      <c r="C24" s="139"/>
      <c r="D24" s="139"/>
      <c r="E24" s="141"/>
      <c r="F24" s="142"/>
      <c r="G24" s="141"/>
      <c r="H24" s="143"/>
      <c r="I24" s="144"/>
      <c r="J24" s="144"/>
      <c r="K24" s="144"/>
      <c r="L24" s="144"/>
      <c r="M24" s="145"/>
    </row>
    <row r="25" spans="1:13" ht="16.350000000000001" customHeight="1" x14ac:dyDescent="0.15">
      <c r="A25" s="130" t="s">
        <v>135</v>
      </c>
      <c r="B25" s="140"/>
      <c r="C25" s="139"/>
      <c r="D25" s="139"/>
      <c r="E25" s="141"/>
      <c r="F25" s="142"/>
      <c r="G25" s="141"/>
      <c r="H25" s="143"/>
      <c r="I25" s="144"/>
      <c r="J25" s="144"/>
      <c r="K25" s="144"/>
      <c r="L25" s="144"/>
      <c r="M25" s="145"/>
    </row>
    <row r="26" spans="1:13" ht="16.350000000000001" customHeight="1" x14ac:dyDescent="0.15">
      <c r="A26" s="130" t="s">
        <v>136</v>
      </c>
      <c r="B26" s="140"/>
      <c r="C26" s="139"/>
      <c r="D26" s="139"/>
      <c r="E26" s="141"/>
      <c r="F26" s="142"/>
      <c r="G26" s="141"/>
      <c r="H26" s="143"/>
      <c r="I26" s="144"/>
      <c r="J26" s="144"/>
      <c r="K26" s="144"/>
      <c r="L26" s="144"/>
      <c r="M26" s="145"/>
    </row>
    <row r="27" spans="1:13" ht="16.350000000000001" customHeight="1" x14ac:dyDescent="0.15">
      <c r="A27" s="130" t="s">
        <v>137</v>
      </c>
      <c r="B27" s="140"/>
      <c r="C27" s="139"/>
      <c r="D27" s="139"/>
      <c r="E27" s="141"/>
      <c r="F27" s="142"/>
      <c r="G27" s="141"/>
      <c r="H27" s="143"/>
      <c r="I27" s="144"/>
      <c r="J27" s="144"/>
      <c r="K27" s="144"/>
      <c r="L27" s="144"/>
      <c r="M27" s="145"/>
    </row>
    <row r="28" spans="1:13" ht="16.350000000000001" customHeight="1" x14ac:dyDescent="0.15">
      <c r="A28" s="130" t="s">
        <v>138</v>
      </c>
      <c r="B28" s="140"/>
      <c r="C28" s="139"/>
      <c r="D28" s="139"/>
      <c r="E28" s="141"/>
      <c r="F28" s="142"/>
      <c r="G28" s="141"/>
      <c r="H28" s="143"/>
      <c r="I28" s="144"/>
      <c r="J28" s="144"/>
      <c r="K28" s="144"/>
      <c r="L28" s="144"/>
      <c r="M28" s="145"/>
    </row>
    <row r="29" spans="1:13" ht="16.350000000000001" customHeight="1" x14ac:dyDescent="0.15">
      <c r="A29" s="130" t="s">
        <v>139</v>
      </c>
      <c r="B29" s="140"/>
      <c r="C29" s="139"/>
      <c r="D29" s="139"/>
      <c r="E29" s="141"/>
      <c r="F29" s="142"/>
      <c r="G29" s="141"/>
      <c r="H29" s="143"/>
      <c r="I29" s="144"/>
      <c r="J29" s="144"/>
      <c r="K29" s="144"/>
      <c r="L29" s="144"/>
      <c r="M29" s="145"/>
    </row>
    <row r="30" spans="1:13" ht="16.350000000000001" customHeight="1" x14ac:dyDescent="0.15">
      <c r="A30" s="131" t="s">
        <v>107</v>
      </c>
      <c r="B30" s="132" t="s">
        <v>140</v>
      </c>
      <c r="C30" s="114" t="s">
        <v>140</v>
      </c>
      <c r="D30" s="114" t="s">
        <v>140</v>
      </c>
      <c r="E30" s="131">
        <f>SUM(E10:E29)</f>
        <v>0</v>
      </c>
      <c r="F30" s="118" t="s">
        <v>140</v>
      </c>
      <c r="G30" s="131" t="s">
        <v>140</v>
      </c>
      <c r="H30" s="133"/>
      <c r="I30" s="134"/>
      <c r="J30" s="134"/>
      <c r="K30" s="134"/>
      <c r="L30" s="134"/>
      <c r="M30" s="135"/>
    </row>
    <row r="31" spans="1:13" ht="16.350000000000001" customHeight="1" x14ac:dyDescent="0.15">
      <c r="A31" s="136" t="s">
        <v>141</v>
      </c>
      <c r="B31" s="118"/>
      <c r="C31" s="118"/>
      <c r="D31" s="118"/>
      <c r="E31" s="118"/>
      <c r="F31" s="118"/>
      <c r="G31" s="118"/>
      <c r="H31" s="128" t="s">
        <v>108</v>
      </c>
      <c r="I31" s="118"/>
      <c r="J31" s="118"/>
      <c r="K31" s="118"/>
      <c r="L31" s="118"/>
      <c r="M31" s="132"/>
    </row>
    <row r="32" spans="1:13" ht="16.350000000000001" customHeight="1" x14ac:dyDescent="0.15">
      <c r="A32" s="131" t="s">
        <v>142</v>
      </c>
      <c r="B32" s="140"/>
      <c r="C32" s="139"/>
      <c r="D32" s="139"/>
      <c r="E32" s="141"/>
      <c r="F32" s="142"/>
      <c r="G32" s="141"/>
      <c r="H32" s="143"/>
      <c r="I32" s="144"/>
      <c r="J32" s="144"/>
      <c r="K32" s="144"/>
      <c r="L32" s="144"/>
      <c r="M32" s="145"/>
    </row>
    <row r="33" spans="1:13" ht="16.350000000000001" customHeight="1" x14ac:dyDescent="0.15">
      <c r="A33" s="131" t="s">
        <v>143</v>
      </c>
      <c r="B33" s="140"/>
      <c r="C33" s="139"/>
      <c r="D33" s="139"/>
      <c r="E33" s="141"/>
      <c r="F33" s="142"/>
      <c r="G33" s="141"/>
      <c r="H33" s="143"/>
      <c r="I33" s="144"/>
      <c r="J33" s="144"/>
      <c r="K33" s="144"/>
      <c r="L33" s="144"/>
      <c r="M33" s="145"/>
    </row>
    <row r="34" spans="1:13" ht="16.350000000000001" customHeight="1" x14ac:dyDescent="0.15">
      <c r="A34" s="131" t="s">
        <v>144</v>
      </c>
      <c r="B34" s="140"/>
      <c r="C34" s="139"/>
      <c r="D34" s="139"/>
      <c r="E34" s="141"/>
      <c r="F34" s="142"/>
      <c r="G34" s="141"/>
      <c r="H34" s="143"/>
      <c r="I34" s="144"/>
      <c r="J34" s="144"/>
      <c r="K34" s="144"/>
      <c r="L34" s="144"/>
      <c r="M34" s="145"/>
    </row>
    <row r="35" spans="1:13" ht="16.350000000000001" customHeight="1" x14ac:dyDescent="0.15">
      <c r="A35" s="131" t="s">
        <v>145</v>
      </c>
      <c r="B35" s="140"/>
      <c r="C35" s="139"/>
      <c r="D35" s="139"/>
      <c r="E35" s="141"/>
      <c r="F35" s="142"/>
      <c r="G35" s="141"/>
      <c r="H35" s="143"/>
      <c r="I35" s="144"/>
      <c r="J35" s="144"/>
      <c r="K35" s="144"/>
      <c r="L35" s="144"/>
      <c r="M35" s="145"/>
    </row>
    <row r="36" spans="1:13" ht="16.350000000000001" customHeight="1" x14ac:dyDescent="0.15">
      <c r="A36" s="131" t="s">
        <v>146</v>
      </c>
      <c r="B36" s="140"/>
      <c r="C36" s="139"/>
      <c r="D36" s="139"/>
      <c r="E36" s="141"/>
      <c r="F36" s="142"/>
      <c r="G36" s="141"/>
      <c r="H36" s="143"/>
      <c r="I36" s="144"/>
      <c r="J36" s="144"/>
      <c r="K36" s="144"/>
      <c r="L36" s="144"/>
      <c r="M36" s="145"/>
    </row>
    <row r="37" spans="1:13" ht="16.350000000000001" customHeight="1" x14ac:dyDescent="0.15">
      <c r="A37" s="131" t="s">
        <v>106</v>
      </c>
      <c r="B37" s="132" t="s">
        <v>140</v>
      </c>
      <c r="C37" s="114" t="s">
        <v>140</v>
      </c>
      <c r="D37" s="114" t="s">
        <v>140</v>
      </c>
      <c r="E37" s="131">
        <f>SUM(E32:E36)</f>
        <v>0</v>
      </c>
      <c r="F37" s="118" t="s">
        <v>140</v>
      </c>
      <c r="G37" s="131" t="s">
        <v>140</v>
      </c>
      <c r="H37" s="133"/>
      <c r="I37" s="134"/>
      <c r="J37" s="134"/>
      <c r="K37" s="134"/>
      <c r="L37" s="134"/>
      <c r="M37" s="135"/>
    </row>
    <row r="38" spans="1:13" ht="16.350000000000001" customHeight="1" x14ac:dyDescent="0.15">
      <c r="A38" s="136" t="s">
        <v>147</v>
      </c>
      <c r="B38" s="118"/>
      <c r="C38" s="118"/>
      <c r="D38" s="118"/>
      <c r="E38" s="118"/>
      <c r="F38" s="118"/>
      <c r="G38" s="118"/>
      <c r="H38" s="128" t="s">
        <v>108</v>
      </c>
      <c r="I38" s="118"/>
      <c r="J38" s="118"/>
      <c r="K38" s="118"/>
      <c r="L38" s="118"/>
      <c r="M38" s="132"/>
    </row>
    <row r="39" spans="1:13" ht="16.350000000000001" customHeight="1" x14ac:dyDescent="0.15">
      <c r="A39" s="628"/>
      <c r="B39" s="613" t="s">
        <v>112</v>
      </c>
      <c r="C39" s="614"/>
      <c r="D39" s="614"/>
      <c r="E39" s="614"/>
      <c r="F39" s="614"/>
      <c r="G39" s="615"/>
      <c r="H39" s="613" t="s">
        <v>103</v>
      </c>
      <c r="I39" s="614"/>
      <c r="J39" s="614"/>
      <c r="K39" s="614"/>
      <c r="L39" s="614"/>
      <c r="M39" s="619"/>
    </row>
    <row r="40" spans="1:13" ht="16.350000000000001" customHeight="1" x14ac:dyDescent="0.15">
      <c r="A40" s="611"/>
      <c r="B40" s="616"/>
      <c r="C40" s="617"/>
      <c r="D40" s="617"/>
      <c r="E40" s="617"/>
      <c r="F40" s="617"/>
      <c r="G40" s="618"/>
      <c r="H40" s="620"/>
      <c r="I40" s="621"/>
      <c r="J40" s="621"/>
      <c r="K40" s="621"/>
      <c r="L40" s="621"/>
      <c r="M40" s="622"/>
    </row>
    <row r="41" spans="1:13" ht="16.350000000000001" customHeight="1" x14ac:dyDescent="0.15">
      <c r="A41" s="611"/>
      <c r="B41" s="629" t="s">
        <v>148</v>
      </c>
      <c r="C41" s="630"/>
      <c r="D41" s="633" t="s">
        <v>104</v>
      </c>
      <c r="E41" s="628"/>
      <c r="F41" s="626" t="s">
        <v>116</v>
      </c>
      <c r="G41" s="628" t="s">
        <v>117</v>
      </c>
      <c r="H41" s="620"/>
      <c r="I41" s="621"/>
      <c r="J41" s="621"/>
      <c r="K41" s="621"/>
      <c r="L41" s="621"/>
      <c r="M41" s="622"/>
    </row>
    <row r="42" spans="1:13" ht="16.350000000000001" customHeight="1" thickBot="1" x14ac:dyDescent="0.2">
      <c r="A42" s="612"/>
      <c r="B42" s="631"/>
      <c r="C42" s="632"/>
      <c r="D42" s="634"/>
      <c r="E42" s="612"/>
      <c r="F42" s="627"/>
      <c r="G42" s="612"/>
      <c r="H42" s="623"/>
      <c r="I42" s="624"/>
      <c r="J42" s="624"/>
      <c r="K42" s="624"/>
      <c r="L42" s="624"/>
      <c r="M42" s="625"/>
    </row>
    <row r="43" spans="1:13" ht="16.350000000000001" customHeight="1" thickTop="1" x14ac:dyDescent="0.15">
      <c r="A43" s="137" t="s">
        <v>149</v>
      </c>
      <c r="B43" s="635"/>
      <c r="C43" s="636"/>
      <c r="D43" s="637"/>
      <c r="E43" s="638"/>
      <c r="F43" s="142"/>
      <c r="G43" s="141"/>
      <c r="H43" s="143"/>
      <c r="I43" s="144"/>
      <c r="J43" s="144"/>
      <c r="K43" s="144"/>
      <c r="L43" s="144"/>
      <c r="M43" s="145"/>
    </row>
    <row r="44" spans="1:13" ht="16.350000000000001" customHeight="1" x14ac:dyDescent="0.15">
      <c r="A44" s="131" t="s">
        <v>150</v>
      </c>
      <c r="B44" s="639"/>
      <c r="C44" s="640"/>
      <c r="D44" s="641"/>
      <c r="E44" s="642"/>
      <c r="F44" s="142"/>
      <c r="G44" s="141"/>
      <c r="H44" s="143"/>
      <c r="I44" s="144"/>
      <c r="J44" s="144"/>
      <c r="K44" s="144"/>
      <c r="L44" s="144"/>
      <c r="M44" s="145"/>
    </row>
    <row r="45" spans="1:13" ht="16.350000000000001" customHeight="1" x14ac:dyDescent="0.15">
      <c r="A45" s="131" t="s">
        <v>151</v>
      </c>
      <c r="B45" s="639"/>
      <c r="C45" s="640"/>
      <c r="D45" s="641"/>
      <c r="E45" s="642"/>
      <c r="F45" s="142"/>
      <c r="G45" s="141"/>
      <c r="H45" s="143"/>
      <c r="I45" s="144"/>
      <c r="J45" s="144"/>
      <c r="K45" s="144"/>
      <c r="L45" s="144"/>
      <c r="M45" s="145"/>
    </row>
    <row r="46" spans="1:13" ht="16.350000000000001" customHeight="1" x14ac:dyDescent="0.15">
      <c r="A46" s="131" t="s">
        <v>152</v>
      </c>
      <c r="B46" s="639"/>
      <c r="C46" s="640"/>
      <c r="D46" s="641"/>
      <c r="E46" s="642"/>
      <c r="F46" s="142"/>
      <c r="G46" s="141"/>
      <c r="H46" s="143"/>
      <c r="I46" s="144"/>
      <c r="J46" s="144"/>
      <c r="K46" s="144"/>
      <c r="L46" s="144"/>
      <c r="M46" s="145"/>
    </row>
    <row r="47" spans="1:13" ht="16.350000000000001" customHeight="1" x14ac:dyDescent="0.15">
      <c r="A47" s="131" t="s">
        <v>153</v>
      </c>
      <c r="B47" s="639"/>
      <c r="C47" s="640"/>
      <c r="D47" s="641"/>
      <c r="E47" s="642"/>
      <c r="F47" s="142"/>
      <c r="G47" s="141"/>
      <c r="H47" s="143"/>
      <c r="I47" s="144"/>
      <c r="J47" s="144"/>
      <c r="K47" s="144"/>
      <c r="L47" s="144"/>
      <c r="M47" s="145"/>
    </row>
    <row r="48" spans="1:13" ht="16.350000000000001" customHeight="1" x14ac:dyDescent="0.15">
      <c r="A48" s="131" t="s">
        <v>154</v>
      </c>
      <c r="B48" s="643" t="s">
        <v>155</v>
      </c>
      <c r="C48" s="644"/>
      <c r="D48" s="645">
        <f>SUM(D43:E47)</f>
        <v>0</v>
      </c>
      <c r="E48" s="646"/>
      <c r="F48" s="118" t="s">
        <v>155</v>
      </c>
      <c r="G48" s="131" t="s">
        <v>155</v>
      </c>
      <c r="H48" s="133"/>
      <c r="I48" s="134"/>
      <c r="J48" s="134"/>
      <c r="K48" s="134"/>
      <c r="L48" s="134"/>
      <c r="M48" s="135"/>
    </row>
  </sheetData>
  <mergeCells count="27">
    <mergeCell ref="B46:C46"/>
    <mergeCell ref="D46:E46"/>
    <mergeCell ref="B47:C47"/>
    <mergeCell ref="D47:E47"/>
    <mergeCell ref="B48:C48"/>
    <mergeCell ref="D48:E48"/>
    <mergeCell ref="B43:C43"/>
    <mergeCell ref="D43:E43"/>
    <mergeCell ref="B44:C44"/>
    <mergeCell ref="D44:E44"/>
    <mergeCell ref="B45:C45"/>
    <mergeCell ref="D45:E45"/>
    <mergeCell ref="A39:A42"/>
    <mergeCell ref="B39:G40"/>
    <mergeCell ref="H39:M42"/>
    <mergeCell ref="B41:C42"/>
    <mergeCell ref="D41:E42"/>
    <mergeCell ref="F41:F42"/>
    <mergeCell ref="G41:G42"/>
    <mergeCell ref="E3:F3"/>
    <mergeCell ref="K3:L3"/>
    <mergeCell ref="A5:A8"/>
    <mergeCell ref="B5:G6"/>
    <mergeCell ref="H5:M8"/>
    <mergeCell ref="B7:B8"/>
    <mergeCell ref="F7:F8"/>
    <mergeCell ref="G7:G8"/>
  </mergeCells>
  <phoneticPr fontId="9"/>
  <pageMargins left="0.78740157480314965" right="0.78740157480314965" top="0.78740157480314965" bottom="0.59055118110236227" header="0.51181102362204722" footer="0.51181102362204722"/>
  <pageSetup paperSize="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871A-F167-4160-B322-598536909C5A}">
  <dimension ref="B1:I77"/>
  <sheetViews>
    <sheetView showGridLines="0" view="pageBreakPreview" zoomScaleNormal="100" zoomScaleSheetLayoutView="100" workbookViewId="0">
      <selection activeCell="C75" sqref="C75"/>
    </sheetView>
  </sheetViews>
  <sheetFormatPr defaultColWidth="9.109375" defaultRowHeight="13.2" x14ac:dyDescent="0.15"/>
  <cols>
    <col min="1" max="1" width="2.33203125" style="187" customWidth="1"/>
    <col min="2" max="2" width="4.6640625" style="187" customWidth="1"/>
    <col min="3" max="3" width="21.33203125" style="187" bestFit="1" customWidth="1"/>
    <col min="4" max="4" width="18.6640625" style="187" bestFit="1" customWidth="1"/>
    <col min="5" max="5" width="62.6640625" style="187" customWidth="1"/>
    <col min="6" max="9" width="9.109375" style="187"/>
    <col min="10" max="10" width="2.33203125" style="187" customWidth="1"/>
    <col min="11" max="16384" width="9.109375" style="187"/>
  </cols>
  <sheetData>
    <row r="1" spans="2:9" x14ac:dyDescent="0.15">
      <c r="E1" s="177"/>
      <c r="I1" s="177" t="s">
        <v>291</v>
      </c>
    </row>
    <row r="2" spans="2:9" ht="16.2" x14ac:dyDescent="0.15">
      <c r="B2" s="649" t="s">
        <v>374</v>
      </c>
      <c r="C2" s="650"/>
      <c r="D2" s="650"/>
      <c r="E2" s="650"/>
      <c r="F2" s="650"/>
      <c r="G2" s="650"/>
      <c r="H2" s="650"/>
      <c r="I2" s="650"/>
    </row>
    <row r="3" spans="2:9" ht="10.35" customHeight="1" x14ac:dyDescent="0.15"/>
    <row r="4" spans="2:9" x14ac:dyDescent="0.15">
      <c r="B4" s="647" t="s">
        <v>408</v>
      </c>
      <c r="C4" s="647"/>
      <c r="D4" s="647"/>
      <c r="E4" s="647"/>
      <c r="F4" s="647"/>
      <c r="G4" s="647"/>
      <c r="H4" s="647"/>
      <c r="I4" s="647"/>
    </row>
    <row r="5" spans="2:9" x14ac:dyDescent="0.15">
      <c r="B5" s="648" t="s">
        <v>409</v>
      </c>
      <c r="C5" s="648"/>
      <c r="D5" s="648"/>
      <c r="E5" s="648"/>
      <c r="F5" s="648"/>
      <c r="G5" s="648"/>
      <c r="H5" s="648"/>
      <c r="I5" s="648"/>
    </row>
    <row r="6" spans="2:9" ht="10.35" customHeight="1" x14ac:dyDescent="0.15"/>
    <row r="7" spans="2:9" x14ac:dyDescent="0.15">
      <c r="B7" s="655" t="s">
        <v>8</v>
      </c>
      <c r="C7" s="655" t="s">
        <v>222</v>
      </c>
      <c r="D7" s="659" t="s">
        <v>373</v>
      </c>
      <c r="E7" s="660"/>
      <c r="F7" s="660"/>
      <c r="G7" s="660"/>
      <c r="H7" s="660"/>
      <c r="I7" s="661"/>
    </row>
    <row r="8" spans="2:9" ht="13.5" customHeight="1" x14ac:dyDescent="0.15">
      <c r="B8" s="655"/>
      <c r="C8" s="655"/>
      <c r="D8" s="193" t="s">
        <v>223</v>
      </c>
      <c r="E8" s="662" t="s">
        <v>224</v>
      </c>
      <c r="F8" s="663"/>
      <c r="G8" s="663"/>
      <c r="H8" s="663"/>
      <c r="I8" s="664"/>
    </row>
    <row r="9" spans="2:9" ht="13.5" customHeight="1" thickBot="1" x14ac:dyDescent="0.2">
      <c r="B9" s="656"/>
      <c r="C9" s="656"/>
      <c r="D9" s="194" t="s">
        <v>293</v>
      </c>
      <c r="E9" s="665" t="s">
        <v>225</v>
      </c>
      <c r="F9" s="666"/>
      <c r="G9" s="666"/>
      <c r="H9" s="666"/>
      <c r="I9" s="667"/>
    </row>
    <row r="10" spans="2:9" ht="16.5" customHeight="1" thickTop="1" x14ac:dyDescent="0.15">
      <c r="B10" s="191">
        <v>1</v>
      </c>
      <c r="C10" s="191" t="s">
        <v>226</v>
      </c>
      <c r="D10" s="192"/>
      <c r="E10" s="651"/>
      <c r="F10" s="652"/>
      <c r="G10" s="652"/>
      <c r="H10" s="652"/>
      <c r="I10" s="652"/>
    </row>
    <row r="11" spans="2:9" ht="16.5" customHeight="1" x14ac:dyDescent="0.15">
      <c r="B11" s="189">
        <v>2</v>
      </c>
      <c r="C11" s="189" t="s">
        <v>227</v>
      </c>
      <c r="D11" s="188"/>
      <c r="E11" s="653"/>
      <c r="F11" s="654"/>
      <c r="G11" s="654"/>
      <c r="H11" s="654"/>
      <c r="I11" s="654"/>
    </row>
    <row r="12" spans="2:9" ht="16.5" customHeight="1" x14ac:dyDescent="0.15">
      <c r="B12" s="189">
        <v>3</v>
      </c>
      <c r="C12" s="189" t="s">
        <v>228</v>
      </c>
      <c r="D12" s="190"/>
      <c r="E12" s="651"/>
      <c r="F12" s="652"/>
      <c r="G12" s="652"/>
      <c r="H12" s="652"/>
      <c r="I12" s="652"/>
    </row>
    <row r="13" spans="2:9" ht="16.5" customHeight="1" x14ac:dyDescent="0.15">
      <c r="B13" s="189">
        <v>4</v>
      </c>
      <c r="C13" s="189" t="s">
        <v>9</v>
      </c>
      <c r="D13" s="188"/>
      <c r="E13" s="653"/>
      <c r="F13" s="654"/>
      <c r="G13" s="654"/>
      <c r="H13" s="654"/>
      <c r="I13" s="654"/>
    </row>
    <row r="14" spans="2:9" ht="16.5" customHeight="1" x14ac:dyDescent="0.15">
      <c r="B14" s="189">
        <v>5</v>
      </c>
      <c r="C14" s="189" t="s">
        <v>229</v>
      </c>
      <c r="D14" s="190"/>
      <c r="E14" s="651"/>
      <c r="F14" s="652"/>
      <c r="G14" s="652"/>
      <c r="H14" s="652"/>
      <c r="I14" s="652"/>
    </row>
    <row r="15" spans="2:9" ht="16.5" customHeight="1" x14ac:dyDescent="0.15">
      <c r="B15" s="189">
        <v>6</v>
      </c>
      <c r="C15" s="189" t="s">
        <v>230</v>
      </c>
      <c r="D15" s="190"/>
      <c r="E15" s="651"/>
      <c r="F15" s="652"/>
      <c r="G15" s="652"/>
      <c r="H15" s="652"/>
      <c r="I15" s="652"/>
    </row>
    <row r="16" spans="2:9" ht="16.5" customHeight="1" x14ac:dyDescent="0.15">
      <c r="B16" s="189">
        <v>7</v>
      </c>
      <c r="C16" s="189" t="s">
        <v>231</v>
      </c>
      <c r="D16" s="190"/>
      <c r="E16" s="651"/>
      <c r="F16" s="652"/>
      <c r="G16" s="652"/>
      <c r="H16" s="652"/>
      <c r="I16" s="652"/>
    </row>
    <row r="17" spans="2:9" ht="16.5" customHeight="1" x14ac:dyDescent="0.15">
      <c r="B17" s="189">
        <v>8</v>
      </c>
      <c r="C17" s="189" t="s">
        <v>232</v>
      </c>
      <c r="D17" s="190"/>
      <c r="E17" s="651"/>
      <c r="F17" s="652"/>
      <c r="G17" s="652"/>
      <c r="H17" s="652"/>
      <c r="I17" s="652"/>
    </row>
    <row r="18" spans="2:9" ht="16.5" customHeight="1" x14ac:dyDescent="0.15">
      <c r="B18" s="189">
        <v>9</v>
      </c>
      <c r="C18" s="189" t="s">
        <v>233</v>
      </c>
      <c r="D18" s="190"/>
      <c r="E18" s="651"/>
      <c r="F18" s="652"/>
      <c r="G18" s="652"/>
      <c r="H18" s="652"/>
      <c r="I18" s="652"/>
    </row>
    <row r="19" spans="2:9" ht="16.5" customHeight="1" x14ac:dyDescent="0.15">
      <c r="B19" s="189">
        <v>10</v>
      </c>
      <c r="C19" s="189" t="s">
        <v>234</v>
      </c>
      <c r="D19" s="190"/>
      <c r="E19" s="651"/>
      <c r="F19" s="652"/>
      <c r="G19" s="652"/>
      <c r="H19" s="652"/>
      <c r="I19" s="652"/>
    </row>
    <row r="20" spans="2:9" ht="16.5" customHeight="1" x14ac:dyDescent="0.15">
      <c r="B20" s="189">
        <v>11</v>
      </c>
      <c r="C20" s="189" t="s">
        <v>235</v>
      </c>
      <c r="D20" s="190"/>
      <c r="E20" s="651"/>
      <c r="F20" s="652"/>
      <c r="G20" s="652"/>
      <c r="H20" s="652"/>
      <c r="I20" s="652"/>
    </row>
    <row r="21" spans="2:9" ht="16.5" customHeight="1" x14ac:dyDescent="0.15">
      <c r="B21" s="189">
        <v>12</v>
      </c>
      <c r="C21" s="189" t="s">
        <v>236</v>
      </c>
      <c r="D21" s="188"/>
      <c r="E21" s="653"/>
      <c r="F21" s="654"/>
      <c r="G21" s="654"/>
      <c r="H21" s="654"/>
      <c r="I21" s="654"/>
    </row>
    <row r="22" spans="2:9" ht="16.5" customHeight="1" x14ac:dyDescent="0.15">
      <c r="B22" s="189">
        <v>13</v>
      </c>
      <c r="C22" s="189" t="s">
        <v>237</v>
      </c>
      <c r="D22" s="188"/>
      <c r="E22" s="653"/>
      <c r="F22" s="654"/>
      <c r="G22" s="654"/>
      <c r="H22" s="654"/>
      <c r="I22" s="654"/>
    </row>
    <row r="23" spans="2:9" ht="16.5" customHeight="1" x14ac:dyDescent="0.15">
      <c r="B23" s="189">
        <v>14</v>
      </c>
      <c r="C23" s="189" t="s">
        <v>238</v>
      </c>
      <c r="D23" s="190"/>
      <c r="E23" s="651"/>
      <c r="F23" s="652"/>
      <c r="G23" s="652"/>
      <c r="H23" s="652"/>
      <c r="I23" s="652"/>
    </row>
    <row r="24" spans="2:9" ht="16.5" customHeight="1" x14ac:dyDescent="0.15">
      <c r="B24" s="189">
        <v>15</v>
      </c>
      <c r="C24" s="189" t="s">
        <v>239</v>
      </c>
      <c r="D24" s="190"/>
      <c r="E24" s="651"/>
      <c r="F24" s="652"/>
      <c r="G24" s="652"/>
      <c r="H24" s="652"/>
      <c r="I24" s="652"/>
    </row>
    <row r="25" spans="2:9" ht="16.5" customHeight="1" x14ac:dyDescent="0.15">
      <c r="B25" s="189">
        <v>16</v>
      </c>
      <c r="C25" s="189" t="s">
        <v>240</v>
      </c>
      <c r="D25" s="190"/>
      <c r="E25" s="651"/>
      <c r="F25" s="652"/>
      <c r="G25" s="652"/>
      <c r="H25" s="652"/>
      <c r="I25" s="652"/>
    </row>
    <row r="26" spans="2:9" ht="16.5" customHeight="1" x14ac:dyDescent="0.15">
      <c r="B26" s="189">
        <v>17</v>
      </c>
      <c r="C26" s="189" t="s">
        <v>241</v>
      </c>
      <c r="D26" s="190"/>
      <c r="E26" s="651"/>
      <c r="F26" s="652"/>
      <c r="G26" s="652"/>
      <c r="H26" s="652"/>
      <c r="I26" s="652"/>
    </row>
    <row r="27" spans="2:9" ht="16.5" customHeight="1" x14ac:dyDescent="0.15">
      <c r="B27" s="189">
        <v>18</v>
      </c>
      <c r="C27" s="189" t="s">
        <v>242</v>
      </c>
      <c r="D27" s="190"/>
      <c r="E27" s="651"/>
      <c r="F27" s="652"/>
      <c r="G27" s="652"/>
      <c r="H27" s="652"/>
      <c r="I27" s="652"/>
    </row>
    <row r="28" spans="2:9" ht="16.5" customHeight="1" x14ac:dyDescent="0.15">
      <c r="B28" s="189">
        <v>19</v>
      </c>
      <c r="C28" s="189" t="s">
        <v>243</v>
      </c>
      <c r="D28" s="190"/>
      <c r="E28" s="651"/>
      <c r="F28" s="652"/>
      <c r="G28" s="652"/>
      <c r="H28" s="652"/>
      <c r="I28" s="652"/>
    </row>
    <row r="29" spans="2:9" ht="16.5" customHeight="1" x14ac:dyDescent="0.15">
      <c r="B29" s="189">
        <v>20</v>
      </c>
      <c r="C29" s="189" t="s">
        <v>244</v>
      </c>
      <c r="D29" s="188"/>
      <c r="E29" s="653"/>
      <c r="F29" s="654"/>
      <c r="G29" s="654"/>
      <c r="H29" s="654"/>
      <c r="I29" s="654"/>
    </row>
    <row r="30" spans="2:9" ht="16.5" customHeight="1" x14ac:dyDescent="0.15">
      <c r="B30" s="189">
        <v>21</v>
      </c>
      <c r="C30" s="189" t="s">
        <v>245</v>
      </c>
      <c r="D30" s="190"/>
      <c r="E30" s="651"/>
      <c r="F30" s="652"/>
      <c r="G30" s="652"/>
      <c r="H30" s="652"/>
      <c r="I30" s="652"/>
    </row>
    <row r="31" spans="2:9" ht="16.5" customHeight="1" x14ac:dyDescent="0.15">
      <c r="B31" s="189">
        <v>22</v>
      </c>
      <c r="C31" s="189" t="s">
        <v>246</v>
      </c>
      <c r="D31" s="190"/>
      <c r="E31" s="651"/>
      <c r="F31" s="652"/>
      <c r="G31" s="652"/>
      <c r="H31" s="652"/>
      <c r="I31" s="652"/>
    </row>
    <row r="32" spans="2:9" ht="16.5" customHeight="1" x14ac:dyDescent="0.15">
      <c r="B32" s="189">
        <v>23</v>
      </c>
      <c r="C32" s="189" t="s">
        <v>247</v>
      </c>
      <c r="D32" s="190"/>
      <c r="E32" s="651"/>
      <c r="F32" s="652"/>
      <c r="G32" s="652"/>
      <c r="H32" s="652"/>
      <c r="I32" s="652"/>
    </row>
    <row r="33" spans="2:9" ht="16.5" customHeight="1" x14ac:dyDescent="0.15">
      <c r="B33" s="189">
        <v>24</v>
      </c>
      <c r="C33" s="189" t="s">
        <v>248</v>
      </c>
      <c r="D33" s="188"/>
      <c r="E33" s="653"/>
      <c r="F33" s="654"/>
      <c r="G33" s="654"/>
      <c r="H33" s="654"/>
      <c r="I33" s="654"/>
    </row>
    <row r="34" spans="2:9" ht="16.5" customHeight="1" x14ac:dyDescent="0.15">
      <c r="B34" s="189">
        <v>25</v>
      </c>
      <c r="C34" s="189" t="s">
        <v>249</v>
      </c>
      <c r="D34" s="190"/>
      <c r="E34" s="651"/>
      <c r="F34" s="652"/>
      <c r="G34" s="652"/>
      <c r="H34" s="652"/>
      <c r="I34" s="652"/>
    </row>
    <row r="35" spans="2:9" ht="16.5" customHeight="1" x14ac:dyDescent="0.15">
      <c r="B35" s="189">
        <v>26</v>
      </c>
      <c r="C35" s="189" t="s">
        <v>250</v>
      </c>
      <c r="D35" s="190"/>
      <c r="E35" s="651"/>
      <c r="F35" s="652"/>
      <c r="G35" s="652"/>
      <c r="H35" s="652"/>
      <c r="I35" s="652"/>
    </row>
    <row r="36" spans="2:9" ht="16.5" customHeight="1" x14ac:dyDescent="0.15">
      <c r="B36" s="189">
        <v>27</v>
      </c>
      <c r="C36" s="189" t="s">
        <v>251</v>
      </c>
      <c r="D36" s="188"/>
      <c r="E36" s="653"/>
      <c r="F36" s="654"/>
      <c r="G36" s="654"/>
      <c r="H36" s="654"/>
      <c r="I36" s="654"/>
    </row>
    <row r="37" spans="2:9" ht="16.5" customHeight="1" x14ac:dyDescent="0.15">
      <c r="B37" s="189">
        <v>28</v>
      </c>
      <c r="C37" s="189" t="s">
        <v>252</v>
      </c>
      <c r="D37" s="190"/>
      <c r="E37" s="651"/>
      <c r="F37" s="652"/>
      <c r="G37" s="652"/>
      <c r="H37" s="652"/>
      <c r="I37" s="652"/>
    </row>
    <row r="38" spans="2:9" ht="16.5" customHeight="1" x14ac:dyDescent="0.15">
      <c r="B38" s="189">
        <v>29</v>
      </c>
      <c r="C38" s="189" t="s">
        <v>253</v>
      </c>
      <c r="D38" s="190"/>
      <c r="E38" s="651"/>
      <c r="F38" s="652"/>
      <c r="G38" s="652"/>
      <c r="H38" s="652"/>
      <c r="I38" s="652"/>
    </row>
    <row r="39" spans="2:9" ht="16.5" customHeight="1" x14ac:dyDescent="0.15">
      <c r="B39" s="189">
        <v>30</v>
      </c>
      <c r="C39" s="189" t="s">
        <v>254</v>
      </c>
      <c r="D39" s="190"/>
      <c r="E39" s="651"/>
      <c r="F39" s="652"/>
      <c r="G39" s="652"/>
      <c r="H39" s="652"/>
      <c r="I39" s="652"/>
    </row>
    <row r="40" spans="2:9" ht="16.5" customHeight="1" x14ac:dyDescent="0.15">
      <c r="B40" s="189">
        <v>31</v>
      </c>
      <c r="C40" s="189" t="s">
        <v>255</v>
      </c>
      <c r="D40" s="190"/>
      <c r="E40" s="651"/>
      <c r="F40" s="652"/>
      <c r="G40" s="652"/>
      <c r="H40" s="652"/>
      <c r="I40" s="652"/>
    </row>
    <row r="41" spans="2:9" ht="16.5" customHeight="1" x14ac:dyDescent="0.15">
      <c r="B41" s="189">
        <v>32</v>
      </c>
      <c r="C41" s="189" t="s">
        <v>256</v>
      </c>
      <c r="D41" s="190"/>
      <c r="E41" s="651"/>
      <c r="F41" s="652"/>
      <c r="G41" s="652"/>
      <c r="H41" s="652"/>
      <c r="I41" s="652"/>
    </row>
    <row r="42" spans="2:9" ht="16.5" customHeight="1" x14ac:dyDescent="0.15">
      <c r="B42" s="189">
        <v>33</v>
      </c>
      <c r="C42" s="189" t="s">
        <v>257</v>
      </c>
      <c r="D42" s="188"/>
      <c r="E42" s="653"/>
      <c r="F42" s="654"/>
      <c r="G42" s="654"/>
      <c r="H42" s="654"/>
      <c r="I42" s="654"/>
    </row>
    <row r="43" spans="2:9" ht="16.5" customHeight="1" x14ac:dyDescent="0.15">
      <c r="B43" s="189">
        <v>34</v>
      </c>
      <c r="C43" s="189" t="s">
        <v>258</v>
      </c>
      <c r="D43" s="190"/>
      <c r="E43" s="651"/>
      <c r="F43" s="652"/>
      <c r="G43" s="652"/>
      <c r="H43" s="652"/>
      <c r="I43" s="652"/>
    </row>
    <row r="44" spans="2:9" ht="16.5" customHeight="1" x14ac:dyDescent="0.15">
      <c r="B44" s="189">
        <v>35</v>
      </c>
      <c r="C44" s="189" t="s">
        <v>259</v>
      </c>
      <c r="D44" s="188"/>
      <c r="E44" s="653"/>
      <c r="F44" s="654"/>
      <c r="G44" s="654"/>
      <c r="H44" s="654"/>
      <c r="I44" s="654"/>
    </row>
    <row r="45" spans="2:9" ht="16.5" customHeight="1" x14ac:dyDescent="0.15">
      <c r="B45" s="189">
        <v>36</v>
      </c>
      <c r="C45" s="189" t="s">
        <v>260</v>
      </c>
      <c r="D45" s="188"/>
      <c r="E45" s="653"/>
      <c r="F45" s="654"/>
      <c r="G45" s="654"/>
      <c r="H45" s="654"/>
      <c r="I45" s="654"/>
    </row>
    <row r="46" spans="2:9" ht="16.5" customHeight="1" x14ac:dyDescent="0.15">
      <c r="B46" s="189">
        <v>37</v>
      </c>
      <c r="C46" s="189" t="s">
        <v>261</v>
      </c>
      <c r="D46" s="188"/>
      <c r="E46" s="653"/>
      <c r="F46" s="654"/>
      <c r="G46" s="654"/>
      <c r="H46" s="654"/>
      <c r="I46" s="654"/>
    </row>
    <row r="47" spans="2:9" ht="16.5" customHeight="1" x14ac:dyDescent="0.15">
      <c r="B47" s="189">
        <v>38</v>
      </c>
      <c r="C47" s="189" t="s">
        <v>262</v>
      </c>
      <c r="D47" s="188"/>
      <c r="E47" s="653"/>
      <c r="F47" s="654"/>
      <c r="G47" s="654"/>
      <c r="H47" s="654"/>
      <c r="I47" s="654"/>
    </row>
    <row r="48" spans="2:9" ht="16.5" customHeight="1" x14ac:dyDescent="0.15">
      <c r="B48" s="189">
        <v>39</v>
      </c>
      <c r="C48" s="189" t="s">
        <v>263</v>
      </c>
      <c r="D48" s="190"/>
      <c r="E48" s="651"/>
      <c r="F48" s="652"/>
      <c r="G48" s="652"/>
      <c r="H48" s="652"/>
      <c r="I48" s="652"/>
    </row>
    <row r="49" spans="2:9" ht="16.5" customHeight="1" x14ac:dyDescent="0.15">
      <c r="B49" s="189">
        <v>40</v>
      </c>
      <c r="C49" s="189" t="s">
        <v>264</v>
      </c>
      <c r="D49" s="190"/>
      <c r="E49" s="651"/>
      <c r="F49" s="652"/>
      <c r="G49" s="652"/>
      <c r="H49" s="652"/>
      <c r="I49" s="652"/>
    </row>
    <row r="50" spans="2:9" ht="16.5" customHeight="1" x14ac:dyDescent="0.15">
      <c r="B50" s="189">
        <v>41</v>
      </c>
      <c r="C50" s="189" t="s">
        <v>265</v>
      </c>
      <c r="D50" s="188"/>
      <c r="E50" s="653"/>
      <c r="F50" s="654"/>
      <c r="G50" s="654"/>
      <c r="H50" s="654"/>
      <c r="I50" s="654"/>
    </row>
    <row r="51" spans="2:9" ht="16.5" customHeight="1" x14ac:dyDescent="0.15">
      <c r="B51" s="189">
        <v>42</v>
      </c>
      <c r="C51" s="189" t="s">
        <v>266</v>
      </c>
      <c r="D51" s="188"/>
      <c r="E51" s="653"/>
      <c r="F51" s="654"/>
      <c r="G51" s="654"/>
      <c r="H51" s="654"/>
      <c r="I51" s="654"/>
    </row>
    <row r="52" spans="2:9" ht="16.5" customHeight="1" x14ac:dyDescent="0.15">
      <c r="B52" s="189">
        <v>43</v>
      </c>
      <c r="C52" s="189" t="s">
        <v>267</v>
      </c>
      <c r="D52" s="188"/>
      <c r="E52" s="653"/>
      <c r="F52" s="654"/>
      <c r="G52" s="654"/>
      <c r="H52" s="654"/>
      <c r="I52" s="654"/>
    </row>
    <row r="53" spans="2:9" ht="16.5" customHeight="1" x14ac:dyDescent="0.15">
      <c r="B53" s="189">
        <v>44</v>
      </c>
      <c r="C53" s="189" t="s">
        <v>268</v>
      </c>
      <c r="D53" s="190"/>
      <c r="E53" s="651"/>
      <c r="F53" s="652"/>
      <c r="G53" s="652"/>
      <c r="H53" s="652"/>
      <c r="I53" s="652"/>
    </row>
    <row r="54" spans="2:9" ht="16.5" customHeight="1" x14ac:dyDescent="0.15">
      <c r="B54" s="189">
        <v>45</v>
      </c>
      <c r="C54" s="189" t="s">
        <v>269</v>
      </c>
      <c r="D54" s="188"/>
      <c r="E54" s="653"/>
      <c r="F54" s="654"/>
      <c r="G54" s="654"/>
      <c r="H54" s="654"/>
      <c r="I54" s="654"/>
    </row>
    <row r="55" spans="2:9" ht="16.5" customHeight="1" x14ac:dyDescent="0.15">
      <c r="B55" s="189">
        <v>46</v>
      </c>
      <c r="C55" s="189" t="s">
        <v>270</v>
      </c>
      <c r="D55" s="190"/>
      <c r="E55" s="651"/>
      <c r="F55" s="652"/>
      <c r="G55" s="652"/>
      <c r="H55" s="652"/>
      <c r="I55" s="652"/>
    </row>
    <row r="56" spans="2:9" ht="16.5" customHeight="1" x14ac:dyDescent="0.15">
      <c r="B56" s="189">
        <v>47</v>
      </c>
      <c r="C56" s="189" t="s">
        <v>271</v>
      </c>
      <c r="D56" s="190"/>
      <c r="E56" s="651"/>
      <c r="F56" s="652"/>
      <c r="G56" s="652"/>
      <c r="H56" s="652"/>
      <c r="I56" s="652"/>
    </row>
    <row r="57" spans="2:9" ht="16.5" customHeight="1" x14ac:dyDescent="0.15">
      <c r="B57" s="189">
        <v>48</v>
      </c>
      <c r="C57" s="189" t="s">
        <v>272</v>
      </c>
      <c r="D57" s="188"/>
      <c r="E57" s="653"/>
      <c r="F57" s="654"/>
      <c r="G57" s="654"/>
      <c r="H57" s="654"/>
      <c r="I57" s="654"/>
    </row>
    <row r="58" spans="2:9" ht="16.5" customHeight="1" x14ac:dyDescent="0.15">
      <c r="B58" s="189">
        <v>49</v>
      </c>
      <c r="C58" s="189" t="s">
        <v>273</v>
      </c>
      <c r="D58" s="190"/>
      <c r="E58" s="651"/>
      <c r="F58" s="652"/>
      <c r="G58" s="652"/>
      <c r="H58" s="652"/>
      <c r="I58" s="652"/>
    </row>
    <row r="59" spans="2:9" ht="16.5" customHeight="1" x14ac:dyDescent="0.15">
      <c r="B59" s="189">
        <v>50</v>
      </c>
      <c r="C59" s="189" t="s">
        <v>274</v>
      </c>
      <c r="D59" s="190"/>
      <c r="E59" s="651"/>
      <c r="F59" s="652"/>
      <c r="G59" s="652"/>
      <c r="H59" s="652"/>
      <c r="I59" s="652"/>
    </row>
    <row r="60" spans="2:9" ht="16.5" customHeight="1" x14ac:dyDescent="0.15">
      <c r="B60" s="189">
        <v>51</v>
      </c>
      <c r="C60" s="189" t="s">
        <v>275</v>
      </c>
      <c r="D60" s="188"/>
      <c r="E60" s="653"/>
      <c r="F60" s="654"/>
      <c r="G60" s="654"/>
      <c r="H60" s="654"/>
      <c r="I60" s="654"/>
    </row>
    <row r="61" spans="2:9" ht="16.5" customHeight="1" x14ac:dyDescent="0.15">
      <c r="B61" s="189">
        <v>52</v>
      </c>
      <c r="C61" s="189" t="s">
        <v>276</v>
      </c>
      <c r="D61" s="188"/>
      <c r="E61" s="653"/>
      <c r="F61" s="654"/>
      <c r="G61" s="654"/>
      <c r="H61" s="654"/>
      <c r="I61" s="654"/>
    </row>
    <row r="62" spans="2:9" ht="16.5" customHeight="1" x14ac:dyDescent="0.15">
      <c r="B62" s="189">
        <v>53</v>
      </c>
      <c r="C62" s="189" t="s">
        <v>277</v>
      </c>
      <c r="D62" s="188"/>
      <c r="E62" s="653"/>
      <c r="F62" s="654"/>
      <c r="G62" s="654"/>
      <c r="H62" s="654"/>
      <c r="I62" s="654"/>
    </row>
    <row r="63" spans="2:9" ht="16.5" customHeight="1" x14ac:dyDescent="0.15">
      <c r="B63" s="189">
        <v>54</v>
      </c>
      <c r="C63" s="189" t="s">
        <v>278</v>
      </c>
      <c r="D63" s="190"/>
      <c r="E63" s="651"/>
      <c r="F63" s="652"/>
      <c r="G63" s="652"/>
      <c r="H63" s="652"/>
      <c r="I63" s="652"/>
    </row>
    <row r="64" spans="2:9" ht="16.5" customHeight="1" x14ac:dyDescent="0.15">
      <c r="B64" s="189">
        <v>55</v>
      </c>
      <c r="C64" s="189" t="s">
        <v>279</v>
      </c>
      <c r="D64" s="188"/>
      <c r="E64" s="653"/>
      <c r="F64" s="654"/>
      <c r="G64" s="654"/>
      <c r="H64" s="654"/>
      <c r="I64" s="654"/>
    </row>
    <row r="65" spans="2:9" ht="16.5" customHeight="1" x14ac:dyDescent="0.15">
      <c r="B65" s="189">
        <v>56</v>
      </c>
      <c r="C65" s="189" t="s">
        <v>280</v>
      </c>
      <c r="D65" s="190"/>
      <c r="E65" s="651"/>
      <c r="F65" s="652"/>
      <c r="G65" s="652"/>
      <c r="H65" s="652"/>
      <c r="I65" s="652"/>
    </row>
    <row r="66" spans="2:9" ht="16.5" customHeight="1" x14ac:dyDescent="0.15">
      <c r="B66" s="189">
        <v>57</v>
      </c>
      <c r="C66" s="189" t="s">
        <v>281</v>
      </c>
      <c r="D66" s="190"/>
      <c r="E66" s="651"/>
      <c r="F66" s="652"/>
      <c r="G66" s="652"/>
      <c r="H66" s="652"/>
      <c r="I66" s="652"/>
    </row>
    <row r="67" spans="2:9" ht="16.5" customHeight="1" x14ac:dyDescent="0.15">
      <c r="B67" s="189">
        <v>58</v>
      </c>
      <c r="C67" s="189" t="s">
        <v>282</v>
      </c>
      <c r="D67" s="190"/>
      <c r="E67" s="651"/>
      <c r="F67" s="652"/>
      <c r="G67" s="652"/>
      <c r="H67" s="652"/>
      <c r="I67" s="652"/>
    </row>
    <row r="68" spans="2:9" ht="16.5" customHeight="1" x14ac:dyDescent="0.15">
      <c r="B68" s="189">
        <v>59</v>
      </c>
      <c r="C68" s="189" t="s">
        <v>283</v>
      </c>
      <c r="D68" s="190"/>
      <c r="E68" s="651"/>
      <c r="F68" s="652"/>
      <c r="G68" s="652"/>
      <c r="H68" s="652"/>
      <c r="I68" s="652"/>
    </row>
    <row r="69" spans="2:9" ht="16.5" customHeight="1" x14ac:dyDescent="0.15">
      <c r="B69" s="189">
        <v>60</v>
      </c>
      <c r="C69" s="189" t="s">
        <v>284</v>
      </c>
      <c r="D69" s="190"/>
      <c r="E69" s="651"/>
      <c r="F69" s="652"/>
      <c r="G69" s="652"/>
      <c r="H69" s="652"/>
      <c r="I69" s="652"/>
    </row>
    <row r="70" spans="2:9" ht="16.5" customHeight="1" x14ac:dyDescent="0.15">
      <c r="B70" s="189">
        <v>61</v>
      </c>
      <c r="C70" s="189" t="s">
        <v>285</v>
      </c>
      <c r="D70" s="188"/>
      <c r="E70" s="653"/>
      <c r="F70" s="654"/>
      <c r="G70" s="654"/>
      <c r="H70" s="654"/>
      <c r="I70" s="654"/>
    </row>
    <row r="71" spans="2:9" ht="16.5" customHeight="1" x14ac:dyDescent="0.15">
      <c r="B71" s="189">
        <v>62</v>
      </c>
      <c r="C71" s="189" t="s">
        <v>286</v>
      </c>
      <c r="D71" s="190"/>
      <c r="E71" s="651"/>
      <c r="F71" s="652"/>
      <c r="G71" s="652"/>
      <c r="H71" s="652"/>
      <c r="I71" s="652"/>
    </row>
    <row r="72" spans="2:9" ht="16.5" customHeight="1" x14ac:dyDescent="0.15">
      <c r="B72" s="189">
        <v>63</v>
      </c>
      <c r="C72" s="189" t="s">
        <v>287</v>
      </c>
      <c r="D72" s="188"/>
      <c r="E72" s="653"/>
      <c r="F72" s="654"/>
      <c r="G72" s="654"/>
      <c r="H72" s="654"/>
      <c r="I72" s="654"/>
    </row>
    <row r="73" spans="2:9" ht="16.5" customHeight="1" x14ac:dyDescent="0.15">
      <c r="B73" s="189">
        <v>64</v>
      </c>
      <c r="C73" s="189" t="s">
        <v>288</v>
      </c>
      <c r="D73" s="188"/>
      <c r="E73" s="653"/>
      <c r="F73" s="654"/>
      <c r="G73" s="654"/>
      <c r="H73" s="654"/>
      <c r="I73" s="654"/>
    </row>
    <row r="74" spans="2:9" ht="16.5" customHeight="1" x14ac:dyDescent="0.15">
      <c r="B74" s="189">
        <v>65</v>
      </c>
      <c r="C74" s="189" t="s">
        <v>289</v>
      </c>
      <c r="D74" s="190"/>
      <c r="E74" s="651"/>
      <c r="F74" s="652"/>
      <c r="G74" s="652"/>
      <c r="H74" s="652"/>
      <c r="I74" s="652"/>
    </row>
    <row r="75" spans="2:9" ht="16.5" customHeight="1" x14ac:dyDescent="0.15">
      <c r="B75" s="189">
        <v>66</v>
      </c>
      <c r="C75" s="189" t="s">
        <v>290</v>
      </c>
      <c r="D75" s="190"/>
      <c r="E75" s="651"/>
      <c r="F75" s="652"/>
      <c r="G75" s="652"/>
      <c r="H75" s="652"/>
      <c r="I75" s="652"/>
    </row>
    <row r="76" spans="2:9" ht="10.35" customHeight="1" x14ac:dyDescent="0.15"/>
    <row r="77" spans="2:9" s="3" customFormat="1" ht="15" customHeight="1" x14ac:dyDescent="0.15">
      <c r="F77" s="657" t="s">
        <v>1</v>
      </c>
      <c r="G77" s="658"/>
      <c r="H77" s="657"/>
      <c r="I77" s="658"/>
    </row>
  </sheetData>
  <mergeCells count="76">
    <mergeCell ref="E36:I36"/>
    <mergeCell ref="E28:I28"/>
    <mergeCell ref="E14:I14"/>
    <mergeCell ref="E15:I15"/>
    <mergeCell ref="E16:I16"/>
    <mergeCell ref="E17:I17"/>
    <mergeCell ref="E18:I18"/>
    <mergeCell ref="E19:I19"/>
    <mergeCell ref="E20:I20"/>
    <mergeCell ref="E34:I34"/>
    <mergeCell ref="E35:I35"/>
    <mergeCell ref="E13:I13"/>
    <mergeCell ref="E21:I21"/>
    <mergeCell ref="E22:I22"/>
    <mergeCell ref="E29:I29"/>
    <mergeCell ref="E33:I33"/>
    <mergeCell ref="E30:I30"/>
    <mergeCell ref="E31:I31"/>
    <mergeCell ref="E32:I32"/>
    <mergeCell ref="E23:I23"/>
    <mergeCell ref="E24:I24"/>
    <mergeCell ref="E25:I25"/>
    <mergeCell ref="E26:I26"/>
    <mergeCell ref="E27:I27"/>
    <mergeCell ref="E10:I10"/>
    <mergeCell ref="E12:I12"/>
    <mergeCell ref="D7:I7"/>
    <mergeCell ref="E8:I8"/>
    <mergeCell ref="E9:I9"/>
    <mergeCell ref="E11:I11"/>
    <mergeCell ref="E57:I57"/>
    <mergeCell ref="E43:I43"/>
    <mergeCell ref="E37:I37"/>
    <mergeCell ref="E38:I38"/>
    <mergeCell ref="E39:I39"/>
    <mergeCell ref="E40:I40"/>
    <mergeCell ref="E41:I41"/>
    <mergeCell ref="E42:I42"/>
    <mergeCell ref="E51:I51"/>
    <mergeCell ref="E44:I44"/>
    <mergeCell ref="E45:I45"/>
    <mergeCell ref="E46:I46"/>
    <mergeCell ref="E47:I47"/>
    <mergeCell ref="E50:I50"/>
    <mergeCell ref="E72:I72"/>
    <mergeCell ref="E73:I73"/>
    <mergeCell ref="B7:B9"/>
    <mergeCell ref="C7:C9"/>
    <mergeCell ref="F77:G77"/>
    <mergeCell ref="H77:I77"/>
    <mergeCell ref="E75:I75"/>
    <mergeCell ref="E74:I74"/>
    <mergeCell ref="E71:I71"/>
    <mergeCell ref="E59:I59"/>
    <mergeCell ref="E60:I60"/>
    <mergeCell ref="E61:I61"/>
    <mergeCell ref="E62:I62"/>
    <mergeCell ref="E64:I64"/>
    <mergeCell ref="E68:I68"/>
    <mergeCell ref="E67:I67"/>
    <mergeCell ref="B4:I4"/>
    <mergeCell ref="B5:I5"/>
    <mergeCell ref="B2:I2"/>
    <mergeCell ref="E69:I69"/>
    <mergeCell ref="E70:I70"/>
    <mergeCell ref="E65:I65"/>
    <mergeCell ref="E66:I66"/>
    <mergeCell ref="E63:I63"/>
    <mergeCell ref="E58:I58"/>
    <mergeCell ref="E55:I55"/>
    <mergeCell ref="E56:I56"/>
    <mergeCell ref="E53:I53"/>
    <mergeCell ref="E48:I48"/>
    <mergeCell ref="E49:I49"/>
    <mergeCell ref="E52:I52"/>
    <mergeCell ref="E54:I54"/>
  </mergeCells>
  <phoneticPr fontId="9"/>
  <dataValidations count="1">
    <dataValidation type="list" allowBlank="1" showInputMessage="1" showErrorMessage="1" sqref="D11 D13 D21:D22 D29 D33 D36 D42 D44:D47 D50:D52 D54 D57 D60:D62 D64 D70 D72:D73" xr:uid="{47C46848-F827-4468-AF19-96F9E4CFA750}">
      <formula1>"○"</formula1>
    </dataValidation>
  </dataValidations>
  <pageMargins left="0.59055118110236227" right="0.59055118110236227" top="0.59055118110236227" bottom="0.39370078740157483" header="0.31496062992125984" footer="0.31496062992125984"/>
  <pageSetup paperSize="8" scale="9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4C93-2F41-42CF-B704-1E743E3C4A85}">
  <sheetPr>
    <pageSetUpPr fitToPage="1"/>
  </sheetPr>
  <dimension ref="A1:AH19"/>
  <sheetViews>
    <sheetView showGridLines="0" view="pageBreakPreview" zoomScaleNormal="100" zoomScaleSheetLayoutView="100" workbookViewId="0">
      <selection activeCell="B28" sqref="B28"/>
    </sheetView>
  </sheetViews>
  <sheetFormatPr defaultColWidth="3.44140625" defaultRowHeight="13.2" x14ac:dyDescent="0.15"/>
  <cols>
    <col min="1" max="31" width="3" style="168" customWidth="1"/>
    <col min="32" max="32" width="3.44140625" style="168" customWidth="1"/>
    <col min="33" max="38" width="13.88671875" style="168" customWidth="1"/>
    <col min="39" max="16384" width="3.44140625" style="168"/>
  </cols>
  <sheetData>
    <row r="1" spans="1:34" s="156" customFormat="1" ht="21.75" customHeight="1" x14ac:dyDescent="0.2">
      <c r="Z1" s="463" t="s">
        <v>158</v>
      </c>
      <c r="AA1" s="463"/>
      <c r="AB1" s="463"/>
      <c r="AC1" s="463"/>
      <c r="AD1" s="463"/>
      <c r="AE1" s="157"/>
      <c r="AF1" s="157"/>
    </row>
    <row r="2" spans="1:34" s="156" customFormat="1" ht="21.75" customHeight="1" x14ac:dyDescent="0.2">
      <c r="A2" s="448" t="s">
        <v>412</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158"/>
    </row>
    <row r="3" spans="1:34" s="156" customFormat="1" ht="15" customHeight="1" x14ac:dyDescent="0.2">
      <c r="B3" s="159"/>
      <c r="C3" s="159"/>
      <c r="D3" s="159"/>
      <c r="E3" s="159"/>
      <c r="F3" s="159"/>
      <c r="G3" s="159"/>
      <c r="H3" s="159"/>
      <c r="I3" s="159"/>
      <c r="J3" s="159"/>
      <c r="K3" s="159"/>
      <c r="L3" s="159"/>
      <c r="M3" s="159"/>
      <c r="N3" s="159"/>
      <c r="O3" s="159"/>
      <c r="P3" s="159"/>
      <c r="Q3" s="159"/>
      <c r="R3" s="159"/>
      <c r="S3" s="159"/>
      <c r="T3" s="159"/>
      <c r="U3" s="159"/>
      <c r="V3" s="159"/>
      <c r="W3" s="159"/>
      <c r="X3" s="159"/>
      <c r="AA3" s="160"/>
      <c r="AB3" s="160"/>
      <c r="AC3" s="160"/>
      <c r="AD3" s="160"/>
      <c r="AE3" s="160"/>
      <c r="AF3" s="160"/>
    </row>
    <row r="4" spans="1:34" s="156" customFormat="1" ht="30" customHeight="1" x14ac:dyDescent="0.2">
      <c r="B4" s="450" t="s">
        <v>171</v>
      </c>
      <c r="C4" s="450"/>
      <c r="D4" s="450"/>
      <c r="E4" s="450"/>
      <c r="F4" s="450"/>
      <c r="G4" s="450"/>
      <c r="H4" s="456"/>
      <c r="I4" s="457"/>
      <c r="J4" s="457"/>
      <c r="K4" s="457"/>
      <c r="L4" s="457"/>
      <c r="M4" s="457"/>
      <c r="N4" s="457"/>
      <c r="O4" s="457"/>
      <c r="P4" s="457"/>
      <c r="Q4" s="457"/>
      <c r="R4" s="457"/>
      <c r="S4" s="457"/>
      <c r="T4" s="457"/>
      <c r="U4" s="457"/>
      <c r="V4" s="457"/>
      <c r="W4" s="457"/>
      <c r="X4" s="457"/>
      <c r="Y4" s="457"/>
      <c r="Z4" s="457"/>
      <c r="AA4" s="457"/>
      <c r="AB4" s="457"/>
      <c r="AC4" s="458"/>
      <c r="AD4" s="160"/>
    </row>
    <row r="5" spans="1:34" s="156" customFormat="1" ht="12.6" customHeight="1" x14ac:dyDescent="0.2">
      <c r="B5" s="161"/>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0"/>
    </row>
    <row r="6" spans="1:34" s="156" customFormat="1" ht="21.75" customHeight="1" x14ac:dyDescent="0.2">
      <c r="B6" s="159" t="s">
        <v>161</v>
      </c>
      <c r="C6" s="159"/>
      <c r="D6" s="159"/>
      <c r="E6" s="159"/>
      <c r="F6" s="159"/>
      <c r="G6" s="159"/>
      <c r="H6" s="159"/>
      <c r="I6" s="159"/>
      <c r="J6" s="159"/>
      <c r="K6" s="159"/>
      <c r="L6" s="159"/>
      <c r="M6" s="159"/>
      <c r="N6" s="159"/>
      <c r="O6" s="159"/>
      <c r="P6" s="159"/>
      <c r="Q6" s="159"/>
      <c r="R6" s="159"/>
      <c r="S6" s="159"/>
      <c r="T6" s="159"/>
      <c r="U6" s="159"/>
      <c r="V6" s="159"/>
      <c r="W6" s="159"/>
      <c r="X6" s="159"/>
      <c r="AA6" s="160"/>
      <c r="AB6" s="160"/>
      <c r="AC6" s="160"/>
      <c r="AD6" s="160"/>
      <c r="AE6" s="160"/>
      <c r="AF6" s="160"/>
    </row>
    <row r="7" spans="1:34" s="156" customFormat="1" ht="12.6" customHeight="1" x14ac:dyDescent="0.2">
      <c r="AA7" s="160"/>
      <c r="AB7" s="160"/>
      <c r="AC7" s="160"/>
      <c r="AD7" s="160"/>
      <c r="AE7" s="160"/>
      <c r="AF7" s="160"/>
    </row>
    <row r="8" spans="1:34" s="156" customFormat="1" ht="20.100000000000001" customHeight="1" x14ac:dyDescent="0.2">
      <c r="B8" s="459" t="s">
        <v>172</v>
      </c>
      <c r="C8" s="460"/>
      <c r="D8" s="460"/>
      <c r="E8" s="460"/>
      <c r="F8" s="460"/>
      <c r="G8" s="461"/>
      <c r="H8" s="459" t="s">
        <v>173</v>
      </c>
      <c r="I8" s="460"/>
      <c r="J8" s="460"/>
      <c r="K8" s="460"/>
      <c r="L8" s="460"/>
      <c r="M8" s="460"/>
      <c r="N8" s="460"/>
      <c r="O8" s="461"/>
      <c r="P8" s="459" t="s">
        <v>162</v>
      </c>
      <c r="Q8" s="460"/>
      <c r="R8" s="460"/>
      <c r="S8" s="460"/>
      <c r="T8" s="461"/>
      <c r="U8" s="467" t="s">
        <v>163</v>
      </c>
      <c r="V8" s="468"/>
      <c r="W8" s="468"/>
      <c r="X8" s="468"/>
      <c r="Y8" s="468"/>
      <c r="Z8" s="460" t="s">
        <v>174</v>
      </c>
      <c r="AA8" s="460"/>
      <c r="AB8" s="460"/>
      <c r="AC8" s="461"/>
      <c r="AD8" s="162"/>
      <c r="AE8" s="162"/>
      <c r="AF8" s="162"/>
      <c r="AH8" s="163"/>
    </row>
    <row r="9" spans="1:34" s="156" customFormat="1" ht="20.100000000000001" customHeight="1" x14ac:dyDescent="0.2">
      <c r="B9" s="476" t="s">
        <v>406</v>
      </c>
      <c r="C9" s="477"/>
      <c r="D9" s="477"/>
      <c r="E9" s="477"/>
      <c r="F9" s="478"/>
      <c r="G9" s="164" t="s">
        <v>164</v>
      </c>
      <c r="H9" s="464" t="s">
        <v>205</v>
      </c>
      <c r="I9" s="465"/>
      <c r="J9" s="465"/>
      <c r="K9" s="465"/>
      <c r="L9" s="465"/>
      <c r="M9" s="465"/>
      <c r="N9" s="465"/>
      <c r="O9" s="466"/>
      <c r="P9" s="485" t="s">
        <v>413</v>
      </c>
      <c r="Q9" s="486"/>
      <c r="R9" s="486"/>
      <c r="S9" s="486"/>
      <c r="T9" s="487"/>
      <c r="U9" s="469"/>
      <c r="V9" s="470"/>
      <c r="W9" s="470"/>
      <c r="X9" s="470"/>
      <c r="Y9" s="471"/>
      <c r="Z9" s="472"/>
      <c r="AA9" s="473"/>
      <c r="AB9" s="474" t="s">
        <v>175</v>
      </c>
      <c r="AC9" s="475"/>
      <c r="AD9" s="165"/>
      <c r="AE9" s="165"/>
      <c r="AF9" s="165"/>
      <c r="AG9" s="166" t="s">
        <v>176</v>
      </c>
      <c r="AH9" s="163"/>
    </row>
    <row r="10" spans="1:34" s="156" customFormat="1" ht="20.100000000000001" customHeight="1" x14ac:dyDescent="0.2">
      <c r="B10" s="479"/>
      <c r="C10" s="480"/>
      <c r="D10" s="480"/>
      <c r="E10" s="480"/>
      <c r="F10" s="481"/>
      <c r="G10" s="164" t="s">
        <v>165</v>
      </c>
      <c r="H10" s="464" t="s">
        <v>206</v>
      </c>
      <c r="I10" s="465"/>
      <c r="J10" s="465"/>
      <c r="K10" s="465"/>
      <c r="L10" s="465"/>
      <c r="M10" s="465"/>
      <c r="N10" s="465"/>
      <c r="O10" s="466"/>
      <c r="P10" s="485" t="s">
        <v>170</v>
      </c>
      <c r="Q10" s="486"/>
      <c r="R10" s="486"/>
      <c r="S10" s="486"/>
      <c r="T10" s="487"/>
      <c r="U10" s="469"/>
      <c r="V10" s="470"/>
      <c r="W10" s="470"/>
      <c r="X10" s="470"/>
      <c r="Y10" s="471"/>
      <c r="Z10" s="472"/>
      <c r="AA10" s="473"/>
      <c r="AB10" s="474" t="s">
        <v>175</v>
      </c>
      <c r="AC10" s="475"/>
      <c r="AD10" s="165"/>
      <c r="AE10" s="165"/>
      <c r="AF10" s="165"/>
      <c r="AH10" s="163"/>
    </row>
    <row r="11" spans="1:34" s="156" customFormat="1" ht="20.100000000000001" customHeight="1" x14ac:dyDescent="0.2">
      <c r="B11" s="482"/>
      <c r="C11" s="483"/>
      <c r="D11" s="483"/>
      <c r="E11" s="483"/>
      <c r="F11" s="484"/>
      <c r="G11" s="164" t="s">
        <v>166</v>
      </c>
      <c r="H11" s="464" t="s">
        <v>207</v>
      </c>
      <c r="I11" s="465"/>
      <c r="J11" s="465"/>
      <c r="K11" s="465"/>
      <c r="L11" s="465"/>
      <c r="M11" s="465"/>
      <c r="N11" s="465"/>
      <c r="O11" s="466"/>
      <c r="P11" s="485" t="s">
        <v>414</v>
      </c>
      <c r="Q11" s="486"/>
      <c r="R11" s="486"/>
      <c r="S11" s="486"/>
      <c r="T11" s="487"/>
      <c r="U11" s="469"/>
      <c r="V11" s="470"/>
      <c r="W11" s="470"/>
      <c r="X11" s="470"/>
      <c r="Y11" s="471"/>
      <c r="Z11" s="472"/>
      <c r="AA11" s="473"/>
      <c r="AB11" s="474" t="s">
        <v>175</v>
      </c>
      <c r="AC11" s="475"/>
      <c r="AD11" s="165"/>
      <c r="AE11" s="165"/>
      <c r="AF11" s="165"/>
      <c r="AH11" s="163"/>
    </row>
    <row r="12" spans="1:34" s="156" customFormat="1" ht="15" customHeight="1" x14ac:dyDescent="0.2">
      <c r="B12" s="156" t="s">
        <v>201</v>
      </c>
      <c r="C12" s="162"/>
      <c r="D12" s="162"/>
      <c r="E12" s="162"/>
      <c r="F12" s="162"/>
      <c r="G12" s="162"/>
      <c r="H12" s="162"/>
      <c r="I12" s="162"/>
      <c r="J12" s="162"/>
      <c r="K12" s="162"/>
      <c r="L12" s="162"/>
      <c r="M12" s="162"/>
      <c r="N12" s="162"/>
      <c r="O12" s="162"/>
      <c r="P12" s="162"/>
      <c r="Q12" s="162"/>
      <c r="R12" s="162"/>
      <c r="S12" s="162"/>
      <c r="T12" s="162"/>
      <c r="U12" s="162"/>
      <c r="V12" s="162"/>
      <c r="W12" s="162"/>
      <c r="X12" s="162"/>
    </row>
    <row r="13" spans="1:34" s="156" customFormat="1" ht="15" customHeight="1" x14ac:dyDescent="0.2">
      <c r="B13" s="462" t="s">
        <v>169</v>
      </c>
      <c r="C13" s="462"/>
      <c r="D13" s="462"/>
      <c r="E13" s="462"/>
      <c r="F13" s="462"/>
      <c r="G13" s="462"/>
      <c r="H13" s="462"/>
      <c r="I13" s="462"/>
      <c r="J13" s="462"/>
      <c r="K13" s="462"/>
      <c r="L13" s="462"/>
      <c r="M13" s="462"/>
      <c r="N13" s="462"/>
      <c r="O13" s="462"/>
      <c r="P13" s="462"/>
      <c r="Q13" s="462"/>
      <c r="R13" s="462"/>
      <c r="S13" s="462"/>
      <c r="T13" s="462"/>
      <c r="U13" s="462"/>
      <c r="V13" s="462"/>
      <c r="W13" s="462"/>
      <c r="X13" s="462"/>
      <c r="Y13" s="462"/>
      <c r="Z13" s="462"/>
      <c r="AA13" s="462"/>
      <c r="AB13" s="462"/>
      <c r="AC13" s="462"/>
      <c r="AD13" s="462"/>
    </row>
    <row r="14" spans="1:34" ht="15" customHeight="1" x14ac:dyDescent="0.15">
      <c r="B14" s="462"/>
      <c r="C14" s="462"/>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2"/>
      <c r="AE14" s="167"/>
      <c r="AF14" s="167"/>
    </row>
    <row r="15" spans="1:34" ht="15" customHeight="1" x14ac:dyDescent="0.2">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7"/>
      <c r="AF15" s="167"/>
    </row>
    <row r="16" spans="1:34" ht="15" customHeight="1" x14ac:dyDescent="0.15">
      <c r="B16" s="170" t="s">
        <v>200</v>
      </c>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row>
    <row r="17" spans="2:3" ht="15" customHeight="1" x14ac:dyDescent="0.15">
      <c r="B17" s="170" t="s">
        <v>210</v>
      </c>
    </row>
    <row r="18" spans="2:3" s="167" customFormat="1" ht="15" customHeight="1" x14ac:dyDescent="0.15">
      <c r="B18" s="170" t="s">
        <v>177</v>
      </c>
      <c r="C18" s="168"/>
    </row>
    <row r="19" spans="2:3" s="167" customFormat="1" x14ac:dyDescent="0.15"/>
  </sheetData>
  <mergeCells count="26">
    <mergeCell ref="Z10:AA10"/>
    <mergeCell ref="Z9:AA9"/>
    <mergeCell ref="P11:T11"/>
    <mergeCell ref="P10:T10"/>
    <mergeCell ref="P9:T9"/>
    <mergeCell ref="B13:AD14"/>
    <mergeCell ref="Z1:AD1"/>
    <mergeCell ref="H8:O8"/>
    <mergeCell ref="H11:O11"/>
    <mergeCell ref="H10:O10"/>
    <mergeCell ref="H9:O9"/>
    <mergeCell ref="Z8:AC8"/>
    <mergeCell ref="U8:Y8"/>
    <mergeCell ref="U11:Y11"/>
    <mergeCell ref="U10:Y10"/>
    <mergeCell ref="U9:Y9"/>
    <mergeCell ref="Z11:AA11"/>
    <mergeCell ref="AB9:AC9"/>
    <mergeCell ref="B9:F11"/>
    <mergeCell ref="AB10:AC10"/>
    <mergeCell ref="AB11:AC11"/>
    <mergeCell ref="A2:AE2"/>
    <mergeCell ref="B4:G4"/>
    <mergeCell ref="H4:AC4"/>
    <mergeCell ref="B8:G8"/>
    <mergeCell ref="P8:T8"/>
  </mergeCells>
  <phoneticPr fontId="9"/>
  <conditionalFormatting sqref="AG19:AL19">
    <cfRule type="cellIs" dxfId="0" priority="1" stopIfTrue="1" operator="equal">
      <formula>0</formula>
    </cfRule>
  </conditionalFormatting>
  <dataValidations count="2">
    <dataValidation type="list" allowBlank="1" showInputMessage="1" showErrorMessage="1" sqref="W12:X12" xr:uid="{FE6A1DFA-C6E0-4A2F-9528-5F9F129C9A3B}">
      <formula1>$AG$9:$AG$11</formula1>
    </dataValidation>
    <dataValidation type="list" allowBlank="1" showInputMessage="1" showErrorMessage="1" sqref="U9:U11" xr:uid="{35161B16-60D9-44FE-8539-1441B1CBA04C}">
      <formula1>$AG$9</formula1>
    </dataValidation>
  </dataValidations>
  <pageMargins left="0.78740157480314965" right="0.78740157480314965" top="0.98425196850393704"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B26B2-7E7C-41E6-A754-266571AA0F72}">
  <dimension ref="A1:AD37"/>
  <sheetViews>
    <sheetView showGridLines="0" view="pageBreakPreview" topLeftCell="A11" zoomScaleNormal="100" zoomScaleSheetLayoutView="100" workbookViewId="0">
      <selection activeCell="B28" sqref="B28"/>
    </sheetView>
  </sheetViews>
  <sheetFormatPr defaultColWidth="10.33203125" defaultRowHeight="17.25" customHeight="1" x14ac:dyDescent="0.15"/>
  <cols>
    <col min="1" max="1" width="3.88671875" style="176" customWidth="1"/>
    <col min="2" max="2" width="3.33203125" style="183" customWidth="1"/>
    <col min="3" max="3" width="17.88671875" style="184" customWidth="1"/>
    <col min="4" max="4" width="4.6640625" style="183" customWidth="1"/>
    <col min="5" max="5" width="16.33203125" style="184" customWidth="1"/>
    <col min="6" max="6" width="42.6640625" style="184" customWidth="1"/>
    <col min="7" max="7" width="3.88671875" style="176" customWidth="1"/>
    <col min="8" max="257" width="10.33203125" style="176"/>
    <col min="258" max="258" width="3.33203125" style="176" customWidth="1"/>
    <col min="259" max="259" width="17.88671875" style="176" customWidth="1"/>
    <col min="260" max="260" width="4.6640625" style="176" customWidth="1"/>
    <col min="261" max="261" width="18.6640625" style="176" customWidth="1"/>
    <col min="262" max="262" width="49" style="176" customWidth="1"/>
    <col min="263" max="513" width="10.33203125" style="176"/>
    <col min="514" max="514" width="3.33203125" style="176" customWidth="1"/>
    <col min="515" max="515" width="17.88671875" style="176" customWidth="1"/>
    <col min="516" max="516" width="4.6640625" style="176" customWidth="1"/>
    <col min="517" max="517" width="18.6640625" style="176" customWidth="1"/>
    <col min="518" max="518" width="49" style="176" customWidth="1"/>
    <col min="519" max="769" width="10.33203125" style="176"/>
    <col min="770" max="770" width="3.33203125" style="176" customWidth="1"/>
    <col min="771" max="771" width="17.88671875" style="176" customWidth="1"/>
    <col min="772" max="772" width="4.6640625" style="176" customWidth="1"/>
    <col min="773" max="773" width="18.6640625" style="176" customWidth="1"/>
    <col min="774" max="774" width="49" style="176" customWidth="1"/>
    <col min="775" max="1025" width="10.33203125" style="176"/>
    <col min="1026" max="1026" width="3.33203125" style="176" customWidth="1"/>
    <col min="1027" max="1027" width="17.88671875" style="176" customWidth="1"/>
    <col min="1028" max="1028" width="4.6640625" style="176" customWidth="1"/>
    <col min="1029" max="1029" width="18.6640625" style="176" customWidth="1"/>
    <col min="1030" max="1030" width="49" style="176" customWidth="1"/>
    <col min="1031" max="1281" width="10.33203125" style="176"/>
    <col min="1282" max="1282" width="3.33203125" style="176" customWidth="1"/>
    <col min="1283" max="1283" width="17.88671875" style="176" customWidth="1"/>
    <col min="1284" max="1284" width="4.6640625" style="176" customWidth="1"/>
    <col min="1285" max="1285" width="18.6640625" style="176" customWidth="1"/>
    <col min="1286" max="1286" width="49" style="176" customWidth="1"/>
    <col min="1287" max="1537" width="10.33203125" style="176"/>
    <col min="1538" max="1538" width="3.33203125" style="176" customWidth="1"/>
    <col min="1539" max="1539" width="17.88671875" style="176" customWidth="1"/>
    <col min="1540" max="1540" width="4.6640625" style="176" customWidth="1"/>
    <col min="1541" max="1541" width="18.6640625" style="176" customWidth="1"/>
    <col min="1542" max="1542" width="49" style="176" customWidth="1"/>
    <col min="1543" max="1793" width="10.33203125" style="176"/>
    <col min="1794" max="1794" width="3.33203125" style="176" customWidth="1"/>
    <col min="1795" max="1795" width="17.88671875" style="176" customWidth="1"/>
    <col min="1796" max="1796" width="4.6640625" style="176" customWidth="1"/>
    <col min="1797" max="1797" width="18.6640625" style="176" customWidth="1"/>
    <col min="1798" max="1798" width="49" style="176" customWidth="1"/>
    <col min="1799" max="2049" width="10.33203125" style="176"/>
    <col min="2050" max="2050" width="3.33203125" style="176" customWidth="1"/>
    <col min="2051" max="2051" width="17.88671875" style="176" customWidth="1"/>
    <col min="2052" max="2052" width="4.6640625" style="176" customWidth="1"/>
    <col min="2053" max="2053" width="18.6640625" style="176" customWidth="1"/>
    <col min="2054" max="2054" width="49" style="176" customWidth="1"/>
    <col min="2055" max="2305" width="10.33203125" style="176"/>
    <col min="2306" max="2306" width="3.33203125" style="176" customWidth="1"/>
    <col min="2307" max="2307" width="17.88671875" style="176" customWidth="1"/>
    <col min="2308" max="2308" width="4.6640625" style="176" customWidth="1"/>
    <col min="2309" max="2309" width="18.6640625" style="176" customWidth="1"/>
    <col min="2310" max="2310" width="49" style="176" customWidth="1"/>
    <col min="2311" max="2561" width="10.33203125" style="176"/>
    <col min="2562" max="2562" width="3.33203125" style="176" customWidth="1"/>
    <col min="2563" max="2563" width="17.88671875" style="176" customWidth="1"/>
    <col min="2564" max="2564" width="4.6640625" style="176" customWidth="1"/>
    <col min="2565" max="2565" width="18.6640625" style="176" customWidth="1"/>
    <col min="2566" max="2566" width="49" style="176" customWidth="1"/>
    <col min="2567" max="2817" width="10.33203125" style="176"/>
    <col min="2818" max="2818" width="3.33203125" style="176" customWidth="1"/>
    <col min="2819" max="2819" width="17.88671875" style="176" customWidth="1"/>
    <col min="2820" max="2820" width="4.6640625" style="176" customWidth="1"/>
    <col min="2821" max="2821" width="18.6640625" style="176" customWidth="1"/>
    <col min="2822" max="2822" width="49" style="176" customWidth="1"/>
    <col min="2823" max="3073" width="10.33203125" style="176"/>
    <col min="3074" max="3074" width="3.33203125" style="176" customWidth="1"/>
    <col min="3075" max="3075" width="17.88671875" style="176" customWidth="1"/>
    <col min="3076" max="3076" width="4.6640625" style="176" customWidth="1"/>
    <col min="3077" max="3077" width="18.6640625" style="176" customWidth="1"/>
    <col min="3078" max="3078" width="49" style="176" customWidth="1"/>
    <col min="3079" max="3329" width="10.33203125" style="176"/>
    <col min="3330" max="3330" width="3.33203125" style="176" customWidth="1"/>
    <col min="3331" max="3331" width="17.88671875" style="176" customWidth="1"/>
    <col min="3332" max="3332" width="4.6640625" style="176" customWidth="1"/>
    <col min="3333" max="3333" width="18.6640625" style="176" customWidth="1"/>
    <col min="3334" max="3334" width="49" style="176" customWidth="1"/>
    <col min="3335" max="3585" width="10.33203125" style="176"/>
    <col min="3586" max="3586" width="3.33203125" style="176" customWidth="1"/>
    <col min="3587" max="3587" width="17.88671875" style="176" customWidth="1"/>
    <col min="3588" max="3588" width="4.6640625" style="176" customWidth="1"/>
    <col min="3589" max="3589" width="18.6640625" style="176" customWidth="1"/>
    <col min="3590" max="3590" width="49" style="176" customWidth="1"/>
    <col min="3591" max="3841" width="10.33203125" style="176"/>
    <col min="3842" max="3842" width="3.33203125" style="176" customWidth="1"/>
    <col min="3843" max="3843" width="17.88671875" style="176" customWidth="1"/>
    <col min="3844" max="3844" width="4.6640625" style="176" customWidth="1"/>
    <col min="3845" max="3845" width="18.6640625" style="176" customWidth="1"/>
    <col min="3846" max="3846" width="49" style="176" customWidth="1"/>
    <col min="3847" max="4097" width="10.33203125" style="176"/>
    <col min="4098" max="4098" width="3.33203125" style="176" customWidth="1"/>
    <col min="4099" max="4099" width="17.88671875" style="176" customWidth="1"/>
    <col min="4100" max="4100" width="4.6640625" style="176" customWidth="1"/>
    <col min="4101" max="4101" width="18.6640625" style="176" customWidth="1"/>
    <col min="4102" max="4102" width="49" style="176" customWidth="1"/>
    <col min="4103" max="4353" width="10.33203125" style="176"/>
    <col min="4354" max="4354" width="3.33203125" style="176" customWidth="1"/>
    <col min="4355" max="4355" width="17.88671875" style="176" customWidth="1"/>
    <col min="4356" max="4356" width="4.6640625" style="176" customWidth="1"/>
    <col min="4357" max="4357" width="18.6640625" style="176" customWidth="1"/>
    <col min="4358" max="4358" width="49" style="176" customWidth="1"/>
    <col min="4359" max="4609" width="10.33203125" style="176"/>
    <col min="4610" max="4610" width="3.33203125" style="176" customWidth="1"/>
    <col min="4611" max="4611" width="17.88671875" style="176" customWidth="1"/>
    <col min="4612" max="4612" width="4.6640625" style="176" customWidth="1"/>
    <col min="4613" max="4613" width="18.6640625" style="176" customWidth="1"/>
    <col min="4614" max="4614" width="49" style="176" customWidth="1"/>
    <col min="4615" max="4865" width="10.33203125" style="176"/>
    <col min="4866" max="4866" width="3.33203125" style="176" customWidth="1"/>
    <col min="4867" max="4867" width="17.88671875" style="176" customWidth="1"/>
    <col min="4868" max="4868" width="4.6640625" style="176" customWidth="1"/>
    <col min="4869" max="4869" width="18.6640625" style="176" customWidth="1"/>
    <col min="4870" max="4870" width="49" style="176" customWidth="1"/>
    <col min="4871" max="5121" width="10.33203125" style="176"/>
    <col min="5122" max="5122" width="3.33203125" style="176" customWidth="1"/>
    <col min="5123" max="5123" width="17.88671875" style="176" customWidth="1"/>
    <col min="5124" max="5124" width="4.6640625" style="176" customWidth="1"/>
    <col min="5125" max="5125" width="18.6640625" style="176" customWidth="1"/>
    <col min="5126" max="5126" width="49" style="176" customWidth="1"/>
    <col min="5127" max="5377" width="10.33203125" style="176"/>
    <col min="5378" max="5378" width="3.33203125" style="176" customWidth="1"/>
    <col min="5379" max="5379" width="17.88671875" style="176" customWidth="1"/>
    <col min="5380" max="5380" width="4.6640625" style="176" customWidth="1"/>
    <col min="5381" max="5381" width="18.6640625" style="176" customWidth="1"/>
    <col min="5382" max="5382" width="49" style="176" customWidth="1"/>
    <col min="5383" max="5633" width="10.33203125" style="176"/>
    <col min="5634" max="5634" width="3.33203125" style="176" customWidth="1"/>
    <col min="5635" max="5635" width="17.88671875" style="176" customWidth="1"/>
    <col min="5636" max="5636" width="4.6640625" style="176" customWidth="1"/>
    <col min="5637" max="5637" width="18.6640625" style="176" customWidth="1"/>
    <col min="5638" max="5638" width="49" style="176" customWidth="1"/>
    <col min="5639" max="5889" width="10.33203125" style="176"/>
    <col min="5890" max="5890" width="3.33203125" style="176" customWidth="1"/>
    <col min="5891" max="5891" width="17.88671875" style="176" customWidth="1"/>
    <col min="5892" max="5892" width="4.6640625" style="176" customWidth="1"/>
    <col min="5893" max="5893" width="18.6640625" style="176" customWidth="1"/>
    <col min="5894" max="5894" width="49" style="176" customWidth="1"/>
    <col min="5895" max="6145" width="10.33203125" style="176"/>
    <col min="6146" max="6146" width="3.33203125" style="176" customWidth="1"/>
    <col min="6147" max="6147" width="17.88671875" style="176" customWidth="1"/>
    <col min="6148" max="6148" width="4.6640625" style="176" customWidth="1"/>
    <col min="6149" max="6149" width="18.6640625" style="176" customWidth="1"/>
    <col min="6150" max="6150" width="49" style="176" customWidth="1"/>
    <col min="6151" max="6401" width="10.33203125" style="176"/>
    <col min="6402" max="6402" width="3.33203125" style="176" customWidth="1"/>
    <col min="6403" max="6403" width="17.88671875" style="176" customWidth="1"/>
    <col min="6404" max="6404" width="4.6640625" style="176" customWidth="1"/>
    <col min="6405" max="6405" width="18.6640625" style="176" customWidth="1"/>
    <col min="6406" max="6406" width="49" style="176" customWidth="1"/>
    <col min="6407" max="6657" width="10.33203125" style="176"/>
    <col min="6658" max="6658" width="3.33203125" style="176" customWidth="1"/>
    <col min="6659" max="6659" width="17.88671875" style="176" customWidth="1"/>
    <col min="6660" max="6660" width="4.6640625" style="176" customWidth="1"/>
    <col min="6661" max="6661" width="18.6640625" style="176" customWidth="1"/>
    <col min="6662" max="6662" width="49" style="176" customWidth="1"/>
    <col min="6663" max="6913" width="10.33203125" style="176"/>
    <col min="6914" max="6914" width="3.33203125" style="176" customWidth="1"/>
    <col min="6915" max="6915" width="17.88671875" style="176" customWidth="1"/>
    <col min="6916" max="6916" width="4.6640625" style="176" customWidth="1"/>
    <col min="6917" max="6917" width="18.6640625" style="176" customWidth="1"/>
    <col min="6918" max="6918" width="49" style="176" customWidth="1"/>
    <col min="6919" max="7169" width="10.33203125" style="176"/>
    <col min="7170" max="7170" width="3.33203125" style="176" customWidth="1"/>
    <col min="7171" max="7171" width="17.88671875" style="176" customWidth="1"/>
    <col min="7172" max="7172" width="4.6640625" style="176" customWidth="1"/>
    <col min="7173" max="7173" width="18.6640625" style="176" customWidth="1"/>
    <col min="7174" max="7174" width="49" style="176" customWidth="1"/>
    <col min="7175" max="7425" width="10.33203125" style="176"/>
    <col min="7426" max="7426" width="3.33203125" style="176" customWidth="1"/>
    <col min="7427" max="7427" width="17.88671875" style="176" customWidth="1"/>
    <col min="7428" max="7428" width="4.6640625" style="176" customWidth="1"/>
    <col min="7429" max="7429" width="18.6640625" style="176" customWidth="1"/>
    <col min="7430" max="7430" width="49" style="176" customWidth="1"/>
    <col min="7431" max="7681" width="10.33203125" style="176"/>
    <col min="7682" max="7682" width="3.33203125" style="176" customWidth="1"/>
    <col min="7683" max="7683" width="17.88671875" style="176" customWidth="1"/>
    <col min="7684" max="7684" width="4.6640625" style="176" customWidth="1"/>
    <col min="7685" max="7685" width="18.6640625" style="176" customWidth="1"/>
    <col min="7686" max="7686" width="49" style="176" customWidth="1"/>
    <col min="7687" max="7937" width="10.33203125" style="176"/>
    <col min="7938" max="7938" width="3.33203125" style="176" customWidth="1"/>
    <col min="7939" max="7939" width="17.88671875" style="176" customWidth="1"/>
    <col min="7940" max="7940" width="4.6640625" style="176" customWidth="1"/>
    <col min="7941" max="7941" width="18.6640625" style="176" customWidth="1"/>
    <col min="7942" max="7942" width="49" style="176" customWidth="1"/>
    <col min="7943" max="8193" width="10.33203125" style="176"/>
    <col min="8194" max="8194" width="3.33203125" style="176" customWidth="1"/>
    <col min="8195" max="8195" width="17.88671875" style="176" customWidth="1"/>
    <col min="8196" max="8196" width="4.6640625" style="176" customWidth="1"/>
    <col min="8197" max="8197" width="18.6640625" style="176" customWidth="1"/>
    <col min="8198" max="8198" width="49" style="176" customWidth="1"/>
    <col min="8199" max="8449" width="10.33203125" style="176"/>
    <col min="8450" max="8450" width="3.33203125" style="176" customWidth="1"/>
    <col min="8451" max="8451" width="17.88671875" style="176" customWidth="1"/>
    <col min="8452" max="8452" width="4.6640625" style="176" customWidth="1"/>
    <col min="8453" max="8453" width="18.6640625" style="176" customWidth="1"/>
    <col min="8454" max="8454" width="49" style="176" customWidth="1"/>
    <col min="8455" max="8705" width="10.33203125" style="176"/>
    <col min="8706" max="8706" width="3.33203125" style="176" customWidth="1"/>
    <col min="8707" max="8707" width="17.88671875" style="176" customWidth="1"/>
    <col min="8708" max="8708" width="4.6640625" style="176" customWidth="1"/>
    <col min="8709" max="8709" width="18.6640625" style="176" customWidth="1"/>
    <col min="8710" max="8710" width="49" style="176" customWidth="1"/>
    <col min="8711" max="8961" width="10.33203125" style="176"/>
    <col min="8962" max="8962" width="3.33203125" style="176" customWidth="1"/>
    <col min="8963" max="8963" width="17.88671875" style="176" customWidth="1"/>
    <col min="8964" max="8964" width="4.6640625" style="176" customWidth="1"/>
    <col min="8965" max="8965" width="18.6640625" style="176" customWidth="1"/>
    <col min="8966" max="8966" width="49" style="176" customWidth="1"/>
    <col min="8967" max="9217" width="10.33203125" style="176"/>
    <col min="9218" max="9218" width="3.33203125" style="176" customWidth="1"/>
    <col min="9219" max="9219" width="17.88671875" style="176" customWidth="1"/>
    <col min="9220" max="9220" width="4.6640625" style="176" customWidth="1"/>
    <col min="9221" max="9221" width="18.6640625" style="176" customWidth="1"/>
    <col min="9222" max="9222" width="49" style="176" customWidth="1"/>
    <col min="9223" max="9473" width="10.33203125" style="176"/>
    <col min="9474" max="9474" width="3.33203125" style="176" customWidth="1"/>
    <col min="9475" max="9475" width="17.88671875" style="176" customWidth="1"/>
    <col min="9476" max="9476" width="4.6640625" style="176" customWidth="1"/>
    <col min="9477" max="9477" width="18.6640625" style="176" customWidth="1"/>
    <col min="9478" max="9478" width="49" style="176" customWidth="1"/>
    <col min="9479" max="9729" width="10.33203125" style="176"/>
    <col min="9730" max="9730" width="3.33203125" style="176" customWidth="1"/>
    <col min="9731" max="9731" width="17.88671875" style="176" customWidth="1"/>
    <col min="9732" max="9732" width="4.6640625" style="176" customWidth="1"/>
    <col min="9733" max="9733" width="18.6640625" style="176" customWidth="1"/>
    <col min="9734" max="9734" width="49" style="176" customWidth="1"/>
    <col min="9735" max="9985" width="10.33203125" style="176"/>
    <col min="9986" max="9986" width="3.33203125" style="176" customWidth="1"/>
    <col min="9987" max="9987" width="17.88671875" style="176" customWidth="1"/>
    <col min="9988" max="9988" width="4.6640625" style="176" customWidth="1"/>
    <col min="9989" max="9989" width="18.6640625" style="176" customWidth="1"/>
    <col min="9990" max="9990" width="49" style="176" customWidth="1"/>
    <col min="9991" max="10241" width="10.33203125" style="176"/>
    <col min="10242" max="10242" width="3.33203125" style="176" customWidth="1"/>
    <col min="10243" max="10243" width="17.88671875" style="176" customWidth="1"/>
    <col min="10244" max="10244" width="4.6640625" style="176" customWidth="1"/>
    <col min="10245" max="10245" width="18.6640625" style="176" customWidth="1"/>
    <col min="10246" max="10246" width="49" style="176" customWidth="1"/>
    <col min="10247" max="10497" width="10.33203125" style="176"/>
    <col min="10498" max="10498" width="3.33203125" style="176" customWidth="1"/>
    <col min="10499" max="10499" width="17.88671875" style="176" customWidth="1"/>
    <col min="10500" max="10500" width="4.6640625" style="176" customWidth="1"/>
    <col min="10501" max="10501" width="18.6640625" style="176" customWidth="1"/>
    <col min="10502" max="10502" width="49" style="176" customWidth="1"/>
    <col min="10503" max="10753" width="10.33203125" style="176"/>
    <col min="10754" max="10754" width="3.33203125" style="176" customWidth="1"/>
    <col min="10755" max="10755" width="17.88671875" style="176" customWidth="1"/>
    <col min="10756" max="10756" width="4.6640625" style="176" customWidth="1"/>
    <col min="10757" max="10757" width="18.6640625" style="176" customWidth="1"/>
    <col min="10758" max="10758" width="49" style="176" customWidth="1"/>
    <col min="10759" max="11009" width="10.33203125" style="176"/>
    <col min="11010" max="11010" width="3.33203125" style="176" customWidth="1"/>
    <col min="11011" max="11011" width="17.88671875" style="176" customWidth="1"/>
    <col min="11012" max="11012" width="4.6640625" style="176" customWidth="1"/>
    <col min="11013" max="11013" width="18.6640625" style="176" customWidth="1"/>
    <col min="11014" max="11014" width="49" style="176" customWidth="1"/>
    <col min="11015" max="11265" width="10.33203125" style="176"/>
    <col min="11266" max="11266" width="3.33203125" style="176" customWidth="1"/>
    <col min="11267" max="11267" width="17.88671875" style="176" customWidth="1"/>
    <col min="11268" max="11268" width="4.6640625" style="176" customWidth="1"/>
    <col min="11269" max="11269" width="18.6640625" style="176" customWidth="1"/>
    <col min="11270" max="11270" width="49" style="176" customWidth="1"/>
    <col min="11271" max="11521" width="10.33203125" style="176"/>
    <col min="11522" max="11522" width="3.33203125" style="176" customWidth="1"/>
    <col min="11523" max="11523" width="17.88671875" style="176" customWidth="1"/>
    <col min="11524" max="11524" width="4.6640625" style="176" customWidth="1"/>
    <col min="11525" max="11525" width="18.6640625" style="176" customWidth="1"/>
    <col min="11526" max="11526" width="49" style="176" customWidth="1"/>
    <col min="11527" max="11777" width="10.33203125" style="176"/>
    <col min="11778" max="11778" width="3.33203125" style="176" customWidth="1"/>
    <col min="11779" max="11779" width="17.88671875" style="176" customWidth="1"/>
    <col min="11780" max="11780" width="4.6640625" style="176" customWidth="1"/>
    <col min="11781" max="11781" width="18.6640625" style="176" customWidth="1"/>
    <col min="11782" max="11782" width="49" style="176" customWidth="1"/>
    <col min="11783" max="12033" width="10.33203125" style="176"/>
    <col min="12034" max="12034" width="3.33203125" style="176" customWidth="1"/>
    <col min="12035" max="12035" width="17.88671875" style="176" customWidth="1"/>
    <col min="12036" max="12036" width="4.6640625" style="176" customWidth="1"/>
    <col min="12037" max="12037" width="18.6640625" style="176" customWidth="1"/>
    <col min="12038" max="12038" width="49" style="176" customWidth="1"/>
    <col min="12039" max="12289" width="10.33203125" style="176"/>
    <col min="12290" max="12290" width="3.33203125" style="176" customWidth="1"/>
    <col min="12291" max="12291" width="17.88671875" style="176" customWidth="1"/>
    <col min="12292" max="12292" width="4.6640625" style="176" customWidth="1"/>
    <col min="12293" max="12293" width="18.6640625" style="176" customWidth="1"/>
    <col min="12294" max="12294" width="49" style="176" customWidth="1"/>
    <col min="12295" max="12545" width="10.33203125" style="176"/>
    <col min="12546" max="12546" width="3.33203125" style="176" customWidth="1"/>
    <col min="12547" max="12547" width="17.88671875" style="176" customWidth="1"/>
    <col min="12548" max="12548" width="4.6640625" style="176" customWidth="1"/>
    <col min="12549" max="12549" width="18.6640625" style="176" customWidth="1"/>
    <col min="12550" max="12550" width="49" style="176" customWidth="1"/>
    <col min="12551" max="12801" width="10.33203125" style="176"/>
    <col min="12802" max="12802" width="3.33203125" style="176" customWidth="1"/>
    <col min="12803" max="12803" width="17.88671875" style="176" customWidth="1"/>
    <col min="12804" max="12804" width="4.6640625" style="176" customWidth="1"/>
    <col min="12805" max="12805" width="18.6640625" style="176" customWidth="1"/>
    <col min="12806" max="12806" width="49" style="176" customWidth="1"/>
    <col min="12807" max="13057" width="10.33203125" style="176"/>
    <col min="13058" max="13058" width="3.33203125" style="176" customWidth="1"/>
    <col min="13059" max="13059" width="17.88671875" style="176" customWidth="1"/>
    <col min="13060" max="13060" width="4.6640625" style="176" customWidth="1"/>
    <col min="13061" max="13061" width="18.6640625" style="176" customWidth="1"/>
    <col min="13062" max="13062" width="49" style="176" customWidth="1"/>
    <col min="13063" max="13313" width="10.33203125" style="176"/>
    <col min="13314" max="13314" width="3.33203125" style="176" customWidth="1"/>
    <col min="13315" max="13315" width="17.88671875" style="176" customWidth="1"/>
    <col min="13316" max="13316" width="4.6640625" style="176" customWidth="1"/>
    <col min="13317" max="13317" width="18.6640625" style="176" customWidth="1"/>
    <col min="13318" max="13318" width="49" style="176" customWidth="1"/>
    <col min="13319" max="13569" width="10.33203125" style="176"/>
    <col min="13570" max="13570" width="3.33203125" style="176" customWidth="1"/>
    <col min="13571" max="13571" width="17.88671875" style="176" customWidth="1"/>
    <col min="13572" max="13572" width="4.6640625" style="176" customWidth="1"/>
    <col min="13573" max="13573" width="18.6640625" style="176" customWidth="1"/>
    <col min="13574" max="13574" width="49" style="176" customWidth="1"/>
    <col min="13575" max="13825" width="10.33203125" style="176"/>
    <col min="13826" max="13826" width="3.33203125" style="176" customWidth="1"/>
    <col min="13827" max="13827" width="17.88671875" style="176" customWidth="1"/>
    <col min="13828" max="13828" width="4.6640625" style="176" customWidth="1"/>
    <col min="13829" max="13829" width="18.6640625" style="176" customWidth="1"/>
    <col min="13830" max="13830" width="49" style="176" customWidth="1"/>
    <col min="13831" max="14081" width="10.33203125" style="176"/>
    <col min="14082" max="14082" width="3.33203125" style="176" customWidth="1"/>
    <col min="14083" max="14083" width="17.88671875" style="176" customWidth="1"/>
    <col min="14084" max="14084" width="4.6640625" style="176" customWidth="1"/>
    <col min="14085" max="14085" width="18.6640625" style="176" customWidth="1"/>
    <col min="14086" max="14086" width="49" style="176" customWidth="1"/>
    <col min="14087" max="14337" width="10.33203125" style="176"/>
    <col min="14338" max="14338" width="3.33203125" style="176" customWidth="1"/>
    <col min="14339" max="14339" width="17.88671875" style="176" customWidth="1"/>
    <col min="14340" max="14340" width="4.6640625" style="176" customWidth="1"/>
    <col min="14341" max="14341" width="18.6640625" style="176" customWidth="1"/>
    <col min="14342" max="14342" width="49" style="176" customWidth="1"/>
    <col min="14343" max="14593" width="10.33203125" style="176"/>
    <col min="14594" max="14594" width="3.33203125" style="176" customWidth="1"/>
    <col min="14595" max="14595" width="17.88671875" style="176" customWidth="1"/>
    <col min="14596" max="14596" width="4.6640625" style="176" customWidth="1"/>
    <col min="14597" max="14597" width="18.6640625" style="176" customWidth="1"/>
    <col min="14598" max="14598" width="49" style="176" customWidth="1"/>
    <col min="14599" max="14849" width="10.33203125" style="176"/>
    <col min="14850" max="14850" width="3.33203125" style="176" customWidth="1"/>
    <col min="14851" max="14851" width="17.88671875" style="176" customWidth="1"/>
    <col min="14852" max="14852" width="4.6640625" style="176" customWidth="1"/>
    <col min="14853" max="14853" width="18.6640625" style="176" customWidth="1"/>
    <col min="14854" max="14854" width="49" style="176" customWidth="1"/>
    <col min="14855" max="15105" width="10.33203125" style="176"/>
    <col min="15106" max="15106" width="3.33203125" style="176" customWidth="1"/>
    <col min="15107" max="15107" width="17.88671875" style="176" customWidth="1"/>
    <col min="15108" max="15108" width="4.6640625" style="176" customWidth="1"/>
    <col min="15109" max="15109" width="18.6640625" style="176" customWidth="1"/>
    <col min="15110" max="15110" width="49" style="176" customWidth="1"/>
    <col min="15111" max="15361" width="10.33203125" style="176"/>
    <col min="15362" max="15362" width="3.33203125" style="176" customWidth="1"/>
    <col min="15363" max="15363" width="17.88671875" style="176" customWidth="1"/>
    <col min="15364" max="15364" width="4.6640625" style="176" customWidth="1"/>
    <col min="15365" max="15365" width="18.6640625" style="176" customWidth="1"/>
    <col min="15366" max="15366" width="49" style="176" customWidth="1"/>
    <col min="15367" max="15617" width="10.33203125" style="176"/>
    <col min="15618" max="15618" width="3.33203125" style="176" customWidth="1"/>
    <col min="15619" max="15619" width="17.88671875" style="176" customWidth="1"/>
    <col min="15620" max="15620" width="4.6640625" style="176" customWidth="1"/>
    <col min="15621" max="15621" width="18.6640625" style="176" customWidth="1"/>
    <col min="15622" max="15622" width="49" style="176" customWidth="1"/>
    <col min="15623" max="15873" width="10.33203125" style="176"/>
    <col min="15874" max="15874" width="3.33203125" style="176" customWidth="1"/>
    <col min="15875" max="15875" width="17.88671875" style="176" customWidth="1"/>
    <col min="15876" max="15876" width="4.6640625" style="176" customWidth="1"/>
    <col min="15877" max="15877" width="18.6640625" style="176" customWidth="1"/>
    <col min="15878" max="15878" width="49" style="176" customWidth="1"/>
    <col min="15879" max="16129" width="10.33203125" style="176"/>
    <col min="16130" max="16130" width="3.33203125" style="176" customWidth="1"/>
    <col min="16131" max="16131" width="17.88671875" style="176" customWidth="1"/>
    <col min="16132" max="16132" width="4.6640625" style="176" customWidth="1"/>
    <col min="16133" max="16133" width="18.6640625" style="176" customWidth="1"/>
    <col min="16134" max="16134" width="49" style="176" customWidth="1"/>
    <col min="16135" max="16384" width="10.33203125" style="176"/>
  </cols>
  <sheetData>
    <row r="1" spans="1:7" ht="14.25" customHeight="1" x14ac:dyDescent="0.15">
      <c r="B1" s="170"/>
      <c r="C1" s="170"/>
      <c r="D1" s="170"/>
      <c r="E1" s="170"/>
      <c r="F1" s="177" t="s">
        <v>196</v>
      </c>
    </row>
    <row r="2" spans="1:7" ht="16.2" x14ac:dyDescent="0.15">
      <c r="B2" s="488" t="s">
        <v>415</v>
      </c>
      <c r="C2" s="488"/>
      <c r="D2" s="488"/>
      <c r="E2" s="488"/>
      <c r="F2" s="488"/>
    </row>
    <row r="3" spans="1:7" ht="17.25" customHeight="1" x14ac:dyDescent="0.15">
      <c r="A3" s="170"/>
      <c r="B3" s="178"/>
      <c r="C3" s="179"/>
      <c r="D3" s="178"/>
      <c r="E3" s="179"/>
      <c r="F3" s="179"/>
      <c r="G3" s="170"/>
    </row>
    <row r="4" spans="1:7" ht="17.25" customHeight="1" x14ac:dyDescent="0.15">
      <c r="A4" s="170"/>
      <c r="B4" s="489" t="s">
        <v>195</v>
      </c>
      <c r="C4" s="489"/>
      <c r="D4" s="489"/>
      <c r="E4" s="489"/>
      <c r="F4" s="489"/>
      <c r="G4" s="170"/>
    </row>
    <row r="5" spans="1:7" ht="24.75" customHeight="1" x14ac:dyDescent="0.15">
      <c r="A5" s="170"/>
      <c r="B5" s="178"/>
      <c r="C5" s="179"/>
      <c r="D5" s="178"/>
      <c r="E5" s="179"/>
      <c r="F5" s="179"/>
      <c r="G5" s="170"/>
    </row>
    <row r="6" spans="1:7" ht="30.75" customHeight="1" x14ac:dyDescent="0.15">
      <c r="A6" s="170"/>
      <c r="B6" s="490" t="s">
        <v>202</v>
      </c>
      <c r="C6" s="490"/>
      <c r="D6" s="490"/>
      <c r="E6" s="490"/>
      <c r="F6" s="490"/>
      <c r="G6" s="170"/>
    </row>
    <row r="7" spans="1:7" ht="17.25" customHeight="1" x14ac:dyDescent="0.15">
      <c r="A7" s="170"/>
      <c r="B7" s="178"/>
      <c r="C7" s="179"/>
      <c r="D7" s="178"/>
      <c r="E7" s="179"/>
      <c r="F7" s="179"/>
      <c r="G7" s="170"/>
    </row>
    <row r="8" spans="1:7" ht="20.25" customHeight="1" x14ac:dyDescent="0.15">
      <c r="A8" s="170"/>
      <c r="B8" s="178"/>
      <c r="C8" s="179"/>
      <c r="D8" s="178"/>
      <c r="E8" s="180" t="s">
        <v>180</v>
      </c>
      <c r="F8" s="181"/>
      <c r="G8" s="170"/>
    </row>
    <row r="9" spans="1:7" ht="20.25" customHeight="1" x14ac:dyDescent="0.15">
      <c r="A9" s="170"/>
      <c r="B9" s="178"/>
      <c r="C9" s="179"/>
      <c r="D9" s="178"/>
      <c r="E9" s="180" t="s">
        <v>181</v>
      </c>
      <c r="F9" s="181"/>
      <c r="G9" s="170"/>
    </row>
    <row r="10" spans="1:7" ht="20.25" customHeight="1" x14ac:dyDescent="0.15">
      <c r="A10" s="170"/>
      <c r="B10" s="178"/>
      <c r="C10" s="179"/>
      <c r="D10" s="178"/>
      <c r="E10" s="180" t="s">
        <v>188</v>
      </c>
      <c r="F10" s="181"/>
      <c r="G10" s="170"/>
    </row>
    <row r="11" spans="1:7" ht="20.25" customHeight="1" x14ac:dyDescent="0.15">
      <c r="A11" s="170"/>
      <c r="B11" s="178"/>
      <c r="C11" s="179"/>
      <c r="D11" s="178"/>
      <c r="E11" s="180" t="s">
        <v>183</v>
      </c>
      <c r="F11" s="181"/>
      <c r="G11" s="170"/>
    </row>
    <row r="12" spans="1:7" ht="20.25" customHeight="1" x14ac:dyDescent="0.15">
      <c r="A12" s="170"/>
      <c r="B12" s="178"/>
      <c r="C12" s="179"/>
      <c r="D12" s="178"/>
      <c r="E12" s="180" t="s">
        <v>184</v>
      </c>
      <c r="F12" s="181"/>
      <c r="G12" s="170"/>
    </row>
    <row r="13" spans="1:7" ht="20.25" customHeight="1" x14ac:dyDescent="0.15">
      <c r="A13" s="170"/>
      <c r="B13" s="178"/>
      <c r="C13" s="179"/>
      <c r="D13" s="178"/>
      <c r="E13" s="180" t="s">
        <v>185</v>
      </c>
      <c r="F13" s="181"/>
      <c r="G13" s="170"/>
    </row>
    <row r="14" spans="1:7" ht="17.25" customHeight="1" x14ac:dyDescent="0.15">
      <c r="A14" s="170"/>
      <c r="B14" s="178"/>
      <c r="C14" s="179"/>
      <c r="D14" s="178"/>
      <c r="E14" s="179"/>
      <c r="F14" s="179"/>
      <c r="G14" s="170"/>
    </row>
    <row r="15" spans="1:7" ht="17.25" customHeight="1" x14ac:dyDescent="0.15">
      <c r="A15" s="170"/>
      <c r="B15" s="178"/>
      <c r="C15" s="179"/>
      <c r="D15" s="178"/>
      <c r="E15" s="179"/>
      <c r="F15" s="179"/>
      <c r="G15" s="170"/>
    </row>
    <row r="16" spans="1:7" s="183" customFormat="1" ht="17.25" customHeight="1" x14ac:dyDescent="0.15">
      <c r="A16" s="178"/>
      <c r="B16" s="182" t="s">
        <v>189</v>
      </c>
      <c r="C16" s="180" t="s">
        <v>190</v>
      </c>
      <c r="D16" s="182" t="s">
        <v>191</v>
      </c>
      <c r="E16" s="180" t="s">
        <v>192</v>
      </c>
      <c r="F16" s="180" t="s">
        <v>193</v>
      </c>
      <c r="G16" s="178"/>
    </row>
    <row r="17" spans="1:30" ht="41.25" customHeight="1" x14ac:dyDescent="0.15">
      <c r="A17" s="170"/>
      <c r="B17" s="182">
        <v>1</v>
      </c>
      <c r="C17" s="181"/>
      <c r="D17" s="180"/>
      <c r="E17" s="181"/>
      <c r="F17" s="181"/>
      <c r="G17" s="170"/>
    </row>
    <row r="18" spans="1:30" ht="41.25" customHeight="1" x14ac:dyDescent="0.15">
      <c r="A18" s="170"/>
      <c r="B18" s="182">
        <v>2</v>
      </c>
      <c r="C18" s="181"/>
      <c r="D18" s="180"/>
      <c r="E18" s="181"/>
      <c r="F18" s="181"/>
      <c r="G18" s="170"/>
    </row>
    <row r="19" spans="1:30" ht="41.25" customHeight="1" x14ac:dyDescent="0.15">
      <c r="A19" s="170"/>
      <c r="B19" s="182">
        <v>3</v>
      </c>
      <c r="C19" s="181"/>
      <c r="D19" s="180"/>
      <c r="E19" s="181"/>
      <c r="F19" s="181"/>
      <c r="G19" s="170"/>
    </row>
    <row r="20" spans="1:30" ht="41.25" customHeight="1" x14ac:dyDescent="0.15">
      <c r="A20" s="170"/>
      <c r="B20" s="182">
        <v>4</v>
      </c>
      <c r="C20" s="181"/>
      <c r="D20" s="180"/>
      <c r="E20" s="181"/>
      <c r="F20" s="181"/>
      <c r="G20" s="170"/>
    </row>
    <row r="21" spans="1:30" ht="41.25" customHeight="1" x14ac:dyDescent="0.15">
      <c r="A21" s="170"/>
      <c r="B21" s="182">
        <v>5</v>
      </c>
      <c r="C21" s="181"/>
      <c r="D21" s="180"/>
      <c r="E21" s="181"/>
      <c r="F21" s="181"/>
      <c r="G21" s="170"/>
    </row>
    <row r="22" spans="1:30" ht="41.25" customHeight="1" x14ac:dyDescent="0.15">
      <c r="A22" s="170"/>
      <c r="B22" s="182">
        <v>6</v>
      </c>
      <c r="C22" s="181"/>
      <c r="D22" s="180"/>
      <c r="E22" s="181"/>
      <c r="F22" s="181"/>
      <c r="G22" s="170"/>
    </row>
    <row r="23" spans="1:30" ht="41.25" customHeight="1" x14ac:dyDescent="0.15">
      <c r="A23" s="170"/>
      <c r="B23" s="182">
        <v>7</v>
      </c>
      <c r="C23" s="181"/>
      <c r="D23" s="180"/>
      <c r="E23" s="181"/>
      <c r="F23" s="181"/>
      <c r="G23" s="170"/>
    </row>
    <row r="24" spans="1:30" ht="41.25" customHeight="1" x14ac:dyDescent="0.15">
      <c r="A24" s="170"/>
      <c r="B24" s="182">
        <v>8</v>
      </c>
      <c r="C24" s="181"/>
      <c r="D24" s="180"/>
      <c r="E24" s="181"/>
      <c r="F24" s="181"/>
      <c r="G24" s="170"/>
    </row>
    <row r="25" spans="1:30" ht="41.25" customHeight="1" x14ac:dyDescent="0.15">
      <c r="A25" s="170"/>
      <c r="B25" s="182">
        <v>9</v>
      </c>
      <c r="C25" s="181"/>
      <c r="D25" s="180"/>
      <c r="E25" s="181"/>
      <c r="F25" s="181"/>
      <c r="G25" s="170"/>
    </row>
    <row r="26" spans="1:30" ht="41.25" customHeight="1" x14ac:dyDescent="0.15">
      <c r="A26" s="170"/>
      <c r="B26" s="182">
        <v>10</v>
      </c>
      <c r="C26" s="181"/>
      <c r="D26" s="180"/>
      <c r="E26" s="181"/>
      <c r="F26" s="181"/>
      <c r="G26" s="170"/>
    </row>
    <row r="27" spans="1:30" ht="15" customHeight="1" x14ac:dyDescent="0.15">
      <c r="A27" s="170"/>
      <c r="B27" s="178"/>
      <c r="C27" s="179"/>
      <c r="D27" s="178"/>
      <c r="E27" s="179"/>
      <c r="F27" s="179"/>
      <c r="G27" s="170"/>
    </row>
    <row r="28" spans="1:30" ht="15" customHeight="1" x14ac:dyDescent="0.2">
      <c r="A28" s="170"/>
      <c r="B28" s="168" t="s">
        <v>194</v>
      </c>
      <c r="C28" s="167"/>
      <c r="D28" s="167"/>
      <c r="E28" s="167"/>
      <c r="F28" s="167"/>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row>
    <row r="29" spans="1:30" ht="15" customHeight="1" x14ac:dyDescent="0.2">
      <c r="A29" s="170"/>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row>
    <row r="30" spans="1:30" ht="15" customHeight="1" x14ac:dyDescent="0.15">
      <c r="A30" s="170"/>
      <c r="B30" s="170" t="s">
        <v>203</v>
      </c>
      <c r="C30" s="170"/>
      <c r="D30" s="178"/>
      <c r="E30" s="170"/>
      <c r="F30" s="179"/>
      <c r="G30" s="170"/>
    </row>
    <row r="31" spans="1:30" ht="15" customHeight="1" x14ac:dyDescent="0.15">
      <c r="A31" s="170"/>
      <c r="B31" s="170" t="s">
        <v>210</v>
      </c>
      <c r="C31" s="170"/>
      <c r="D31" s="178"/>
      <c r="E31" s="170"/>
      <c r="F31" s="179"/>
      <c r="G31" s="170"/>
    </row>
    <row r="32" spans="1:30" ht="15" customHeight="1" x14ac:dyDescent="0.15">
      <c r="A32" s="170"/>
      <c r="B32" s="170" t="s">
        <v>177</v>
      </c>
      <c r="C32" s="170"/>
      <c r="D32" s="178"/>
      <c r="E32" s="170"/>
      <c r="F32" s="179"/>
      <c r="G32" s="170"/>
    </row>
    <row r="33" spans="3:6" ht="15.75" customHeight="1" x14ac:dyDescent="0.15">
      <c r="C33" s="176"/>
      <c r="E33" s="176"/>
    </row>
    <row r="34" spans="3:6" ht="15.75" customHeight="1" x14ac:dyDescent="0.15">
      <c r="C34" s="176"/>
      <c r="E34" s="176"/>
      <c r="F34" s="176"/>
    </row>
    <row r="35" spans="3:6" ht="17.25" customHeight="1" x14ac:dyDescent="0.15">
      <c r="C35" s="176"/>
      <c r="E35" s="176"/>
      <c r="F35" s="176"/>
    </row>
    <row r="36" spans="3:6" ht="17.25" customHeight="1" x14ac:dyDescent="0.15">
      <c r="C36" s="176"/>
      <c r="E36" s="176"/>
      <c r="F36" s="176"/>
    </row>
    <row r="37" spans="3:6" ht="17.25" customHeight="1" x14ac:dyDescent="0.15">
      <c r="C37" s="176"/>
      <c r="E37" s="176"/>
      <c r="F37" s="176"/>
    </row>
  </sheetData>
  <mergeCells count="3">
    <mergeCell ref="B2:F2"/>
    <mergeCell ref="B4:F4"/>
    <mergeCell ref="B6:F6"/>
  </mergeCells>
  <phoneticPr fontId="9"/>
  <pageMargins left="0.98425196850393704" right="0.98425196850393704" top="0.78740157480314965" bottom="0.59055118110236227" header="0.59055118110236227" footer="0.31496062992125984"/>
  <pageSetup paperSize="9" scale="88" fitToHeight="1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F746-5ED3-4863-8790-CDA65EB97F08}">
  <dimension ref="A1:AD37"/>
  <sheetViews>
    <sheetView showGridLines="0" view="pageBreakPreview" zoomScale="70" zoomScaleNormal="100" zoomScaleSheetLayoutView="70" workbookViewId="0">
      <selection activeCell="B28" sqref="B28"/>
    </sheetView>
  </sheetViews>
  <sheetFormatPr defaultColWidth="10.33203125" defaultRowHeight="17.25" customHeight="1" x14ac:dyDescent="0.15"/>
  <cols>
    <col min="1" max="1" width="3.88671875" style="176" customWidth="1"/>
    <col min="2" max="2" width="3.33203125" style="183" customWidth="1"/>
    <col min="3" max="3" width="17.88671875" style="184" customWidth="1"/>
    <col min="4" max="4" width="4.6640625" style="183" customWidth="1"/>
    <col min="5" max="5" width="16.33203125" style="184" customWidth="1"/>
    <col min="6" max="6" width="42.6640625" style="184" customWidth="1"/>
    <col min="7" max="7" width="3.88671875" style="176" customWidth="1"/>
    <col min="8" max="257" width="10.33203125" style="176"/>
    <col min="258" max="258" width="3.33203125" style="176" customWidth="1"/>
    <col min="259" max="259" width="17.88671875" style="176" customWidth="1"/>
    <col min="260" max="260" width="4.6640625" style="176" customWidth="1"/>
    <col min="261" max="261" width="18.6640625" style="176" customWidth="1"/>
    <col min="262" max="262" width="49" style="176" customWidth="1"/>
    <col min="263" max="513" width="10.33203125" style="176"/>
    <col min="514" max="514" width="3.33203125" style="176" customWidth="1"/>
    <col min="515" max="515" width="17.88671875" style="176" customWidth="1"/>
    <col min="516" max="516" width="4.6640625" style="176" customWidth="1"/>
    <col min="517" max="517" width="18.6640625" style="176" customWidth="1"/>
    <col min="518" max="518" width="49" style="176" customWidth="1"/>
    <col min="519" max="769" width="10.33203125" style="176"/>
    <col min="770" max="770" width="3.33203125" style="176" customWidth="1"/>
    <col min="771" max="771" width="17.88671875" style="176" customWidth="1"/>
    <col min="772" max="772" width="4.6640625" style="176" customWidth="1"/>
    <col min="773" max="773" width="18.6640625" style="176" customWidth="1"/>
    <col min="774" max="774" width="49" style="176" customWidth="1"/>
    <col min="775" max="1025" width="10.33203125" style="176"/>
    <col min="1026" max="1026" width="3.33203125" style="176" customWidth="1"/>
    <col min="1027" max="1027" width="17.88671875" style="176" customWidth="1"/>
    <col min="1028" max="1028" width="4.6640625" style="176" customWidth="1"/>
    <col min="1029" max="1029" width="18.6640625" style="176" customWidth="1"/>
    <col min="1030" max="1030" width="49" style="176" customWidth="1"/>
    <col min="1031" max="1281" width="10.33203125" style="176"/>
    <col min="1282" max="1282" width="3.33203125" style="176" customWidth="1"/>
    <col min="1283" max="1283" width="17.88671875" style="176" customWidth="1"/>
    <col min="1284" max="1284" width="4.6640625" style="176" customWidth="1"/>
    <col min="1285" max="1285" width="18.6640625" style="176" customWidth="1"/>
    <col min="1286" max="1286" width="49" style="176" customWidth="1"/>
    <col min="1287" max="1537" width="10.33203125" style="176"/>
    <col min="1538" max="1538" width="3.33203125" style="176" customWidth="1"/>
    <col min="1539" max="1539" width="17.88671875" style="176" customWidth="1"/>
    <col min="1540" max="1540" width="4.6640625" style="176" customWidth="1"/>
    <col min="1541" max="1541" width="18.6640625" style="176" customWidth="1"/>
    <col min="1542" max="1542" width="49" style="176" customWidth="1"/>
    <col min="1543" max="1793" width="10.33203125" style="176"/>
    <col min="1794" max="1794" width="3.33203125" style="176" customWidth="1"/>
    <col min="1795" max="1795" width="17.88671875" style="176" customWidth="1"/>
    <col min="1796" max="1796" width="4.6640625" style="176" customWidth="1"/>
    <col min="1797" max="1797" width="18.6640625" style="176" customWidth="1"/>
    <col min="1798" max="1798" width="49" style="176" customWidth="1"/>
    <col min="1799" max="2049" width="10.33203125" style="176"/>
    <col min="2050" max="2050" width="3.33203125" style="176" customWidth="1"/>
    <col min="2051" max="2051" width="17.88671875" style="176" customWidth="1"/>
    <col min="2052" max="2052" width="4.6640625" style="176" customWidth="1"/>
    <col min="2053" max="2053" width="18.6640625" style="176" customWidth="1"/>
    <col min="2054" max="2054" width="49" style="176" customWidth="1"/>
    <col min="2055" max="2305" width="10.33203125" style="176"/>
    <col min="2306" max="2306" width="3.33203125" style="176" customWidth="1"/>
    <col min="2307" max="2307" width="17.88671875" style="176" customWidth="1"/>
    <col min="2308" max="2308" width="4.6640625" style="176" customWidth="1"/>
    <col min="2309" max="2309" width="18.6640625" style="176" customWidth="1"/>
    <col min="2310" max="2310" width="49" style="176" customWidth="1"/>
    <col min="2311" max="2561" width="10.33203125" style="176"/>
    <col min="2562" max="2562" width="3.33203125" style="176" customWidth="1"/>
    <col min="2563" max="2563" width="17.88671875" style="176" customWidth="1"/>
    <col min="2564" max="2564" width="4.6640625" style="176" customWidth="1"/>
    <col min="2565" max="2565" width="18.6640625" style="176" customWidth="1"/>
    <col min="2566" max="2566" width="49" style="176" customWidth="1"/>
    <col min="2567" max="2817" width="10.33203125" style="176"/>
    <col min="2818" max="2818" width="3.33203125" style="176" customWidth="1"/>
    <col min="2819" max="2819" width="17.88671875" style="176" customWidth="1"/>
    <col min="2820" max="2820" width="4.6640625" style="176" customWidth="1"/>
    <col min="2821" max="2821" width="18.6640625" style="176" customWidth="1"/>
    <col min="2822" max="2822" width="49" style="176" customWidth="1"/>
    <col min="2823" max="3073" width="10.33203125" style="176"/>
    <col min="3074" max="3074" width="3.33203125" style="176" customWidth="1"/>
    <col min="3075" max="3075" width="17.88671875" style="176" customWidth="1"/>
    <col min="3076" max="3076" width="4.6640625" style="176" customWidth="1"/>
    <col min="3077" max="3077" width="18.6640625" style="176" customWidth="1"/>
    <col min="3078" max="3078" width="49" style="176" customWidth="1"/>
    <col min="3079" max="3329" width="10.33203125" style="176"/>
    <col min="3330" max="3330" width="3.33203125" style="176" customWidth="1"/>
    <col min="3331" max="3331" width="17.88671875" style="176" customWidth="1"/>
    <col min="3332" max="3332" width="4.6640625" style="176" customWidth="1"/>
    <col min="3333" max="3333" width="18.6640625" style="176" customWidth="1"/>
    <col min="3334" max="3334" width="49" style="176" customWidth="1"/>
    <col min="3335" max="3585" width="10.33203125" style="176"/>
    <col min="3586" max="3586" width="3.33203125" style="176" customWidth="1"/>
    <col min="3587" max="3587" width="17.88671875" style="176" customWidth="1"/>
    <col min="3588" max="3588" width="4.6640625" style="176" customWidth="1"/>
    <col min="3589" max="3589" width="18.6640625" style="176" customWidth="1"/>
    <col min="3590" max="3590" width="49" style="176" customWidth="1"/>
    <col min="3591" max="3841" width="10.33203125" style="176"/>
    <col min="3842" max="3842" width="3.33203125" style="176" customWidth="1"/>
    <col min="3843" max="3843" width="17.88671875" style="176" customWidth="1"/>
    <col min="3844" max="3844" width="4.6640625" style="176" customWidth="1"/>
    <col min="3845" max="3845" width="18.6640625" style="176" customWidth="1"/>
    <col min="3846" max="3846" width="49" style="176" customWidth="1"/>
    <col min="3847" max="4097" width="10.33203125" style="176"/>
    <col min="4098" max="4098" width="3.33203125" style="176" customWidth="1"/>
    <col min="4099" max="4099" width="17.88671875" style="176" customWidth="1"/>
    <col min="4100" max="4100" width="4.6640625" style="176" customWidth="1"/>
    <col min="4101" max="4101" width="18.6640625" style="176" customWidth="1"/>
    <col min="4102" max="4102" width="49" style="176" customWidth="1"/>
    <col min="4103" max="4353" width="10.33203125" style="176"/>
    <col min="4354" max="4354" width="3.33203125" style="176" customWidth="1"/>
    <col min="4355" max="4355" width="17.88671875" style="176" customWidth="1"/>
    <col min="4356" max="4356" width="4.6640625" style="176" customWidth="1"/>
    <col min="4357" max="4357" width="18.6640625" style="176" customWidth="1"/>
    <col min="4358" max="4358" width="49" style="176" customWidth="1"/>
    <col min="4359" max="4609" width="10.33203125" style="176"/>
    <col min="4610" max="4610" width="3.33203125" style="176" customWidth="1"/>
    <col min="4611" max="4611" width="17.88671875" style="176" customWidth="1"/>
    <col min="4612" max="4612" width="4.6640625" style="176" customWidth="1"/>
    <col min="4613" max="4613" width="18.6640625" style="176" customWidth="1"/>
    <col min="4614" max="4614" width="49" style="176" customWidth="1"/>
    <col min="4615" max="4865" width="10.33203125" style="176"/>
    <col min="4866" max="4866" width="3.33203125" style="176" customWidth="1"/>
    <col min="4867" max="4867" width="17.88671875" style="176" customWidth="1"/>
    <col min="4868" max="4868" width="4.6640625" style="176" customWidth="1"/>
    <col min="4869" max="4869" width="18.6640625" style="176" customWidth="1"/>
    <col min="4870" max="4870" width="49" style="176" customWidth="1"/>
    <col min="4871" max="5121" width="10.33203125" style="176"/>
    <col min="5122" max="5122" width="3.33203125" style="176" customWidth="1"/>
    <col min="5123" max="5123" width="17.88671875" style="176" customWidth="1"/>
    <col min="5124" max="5124" width="4.6640625" style="176" customWidth="1"/>
    <col min="5125" max="5125" width="18.6640625" style="176" customWidth="1"/>
    <col min="5126" max="5126" width="49" style="176" customWidth="1"/>
    <col min="5127" max="5377" width="10.33203125" style="176"/>
    <col min="5378" max="5378" width="3.33203125" style="176" customWidth="1"/>
    <col min="5379" max="5379" width="17.88671875" style="176" customWidth="1"/>
    <col min="5380" max="5380" width="4.6640625" style="176" customWidth="1"/>
    <col min="5381" max="5381" width="18.6640625" style="176" customWidth="1"/>
    <col min="5382" max="5382" width="49" style="176" customWidth="1"/>
    <col min="5383" max="5633" width="10.33203125" style="176"/>
    <col min="5634" max="5634" width="3.33203125" style="176" customWidth="1"/>
    <col min="5635" max="5635" width="17.88671875" style="176" customWidth="1"/>
    <col min="5636" max="5636" width="4.6640625" style="176" customWidth="1"/>
    <col min="5637" max="5637" width="18.6640625" style="176" customWidth="1"/>
    <col min="5638" max="5638" width="49" style="176" customWidth="1"/>
    <col min="5639" max="5889" width="10.33203125" style="176"/>
    <col min="5890" max="5890" width="3.33203125" style="176" customWidth="1"/>
    <col min="5891" max="5891" width="17.88671875" style="176" customWidth="1"/>
    <col min="5892" max="5892" width="4.6640625" style="176" customWidth="1"/>
    <col min="5893" max="5893" width="18.6640625" style="176" customWidth="1"/>
    <col min="5894" max="5894" width="49" style="176" customWidth="1"/>
    <col min="5895" max="6145" width="10.33203125" style="176"/>
    <col min="6146" max="6146" width="3.33203125" style="176" customWidth="1"/>
    <col min="6147" max="6147" width="17.88671875" style="176" customWidth="1"/>
    <col min="6148" max="6148" width="4.6640625" style="176" customWidth="1"/>
    <col min="6149" max="6149" width="18.6640625" style="176" customWidth="1"/>
    <col min="6150" max="6150" width="49" style="176" customWidth="1"/>
    <col min="6151" max="6401" width="10.33203125" style="176"/>
    <col min="6402" max="6402" width="3.33203125" style="176" customWidth="1"/>
    <col min="6403" max="6403" width="17.88671875" style="176" customWidth="1"/>
    <col min="6404" max="6404" width="4.6640625" style="176" customWidth="1"/>
    <col min="6405" max="6405" width="18.6640625" style="176" customWidth="1"/>
    <col min="6406" max="6406" width="49" style="176" customWidth="1"/>
    <col min="6407" max="6657" width="10.33203125" style="176"/>
    <col min="6658" max="6658" width="3.33203125" style="176" customWidth="1"/>
    <col min="6659" max="6659" width="17.88671875" style="176" customWidth="1"/>
    <col min="6660" max="6660" width="4.6640625" style="176" customWidth="1"/>
    <col min="6661" max="6661" width="18.6640625" style="176" customWidth="1"/>
    <col min="6662" max="6662" width="49" style="176" customWidth="1"/>
    <col min="6663" max="6913" width="10.33203125" style="176"/>
    <col min="6914" max="6914" width="3.33203125" style="176" customWidth="1"/>
    <col min="6915" max="6915" width="17.88671875" style="176" customWidth="1"/>
    <col min="6916" max="6916" width="4.6640625" style="176" customWidth="1"/>
    <col min="6917" max="6917" width="18.6640625" style="176" customWidth="1"/>
    <col min="6918" max="6918" width="49" style="176" customWidth="1"/>
    <col min="6919" max="7169" width="10.33203125" style="176"/>
    <col min="7170" max="7170" width="3.33203125" style="176" customWidth="1"/>
    <col min="7171" max="7171" width="17.88671875" style="176" customWidth="1"/>
    <col min="7172" max="7172" width="4.6640625" style="176" customWidth="1"/>
    <col min="7173" max="7173" width="18.6640625" style="176" customWidth="1"/>
    <col min="7174" max="7174" width="49" style="176" customWidth="1"/>
    <col min="7175" max="7425" width="10.33203125" style="176"/>
    <col min="7426" max="7426" width="3.33203125" style="176" customWidth="1"/>
    <col min="7427" max="7427" width="17.88671875" style="176" customWidth="1"/>
    <col min="7428" max="7428" width="4.6640625" style="176" customWidth="1"/>
    <col min="7429" max="7429" width="18.6640625" style="176" customWidth="1"/>
    <col min="7430" max="7430" width="49" style="176" customWidth="1"/>
    <col min="7431" max="7681" width="10.33203125" style="176"/>
    <col min="7682" max="7682" width="3.33203125" style="176" customWidth="1"/>
    <col min="7683" max="7683" width="17.88671875" style="176" customWidth="1"/>
    <col min="7684" max="7684" width="4.6640625" style="176" customWidth="1"/>
    <col min="7685" max="7685" width="18.6640625" style="176" customWidth="1"/>
    <col min="7686" max="7686" width="49" style="176" customWidth="1"/>
    <col min="7687" max="7937" width="10.33203125" style="176"/>
    <col min="7938" max="7938" width="3.33203125" style="176" customWidth="1"/>
    <col min="7939" max="7939" width="17.88671875" style="176" customWidth="1"/>
    <col min="7940" max="7940" width="4.6640625" style="176" customWidth="1"/>
    <col min="7941" max="7941" width="18.6640625" style="176" customWidth="1"/>
    <col min="7942" max="7942" width="49" style="176" customWidth="1"/>
    <col min="7943" max="8193" width="10.33203125" style="176"/>
    <col min="8194" max="8194" width="3.33203125" style="176" customWidth="1"/>
    <col min="8195" max="8195" width="17.88671875" style="176" customWidth="1"/>
    <col min="8196" max="8196" width="4.6640625" style="176" customWidth="1"/>
    <col min="8197" max="8197" width="18.6640625" style="176" customWidth="1"/>
    <col min="8198" max="8198" width="49" style="176" customWidth="1"/>
    <col min="8199" max="8449" width="10.33203125" style="176"/>
    <col min="8450" max="8450" width="3.33203125" style="176" customWidth="1"/>
    <col min="8451" max="8451" width="17.88671875" style="176" customWidth="1"/>
    <col min="8452" max="8452" width="4.6640625" style="176" customWidth="1"/>
    <col min="8453" max="8453" width="18.6640625" style="176" customWidth="1"/>
    <col min="8454" max="8454" width="49" style="176" customWidth="1"/>
    <col min="8455" max="8705" width="10.33203125" style="176"/>
    <col min="8706" max="8706" width="3.33203125" style="176" customWidth="1"/>
    <col min="8707" max="8707" width="17.88671875" style="176" customWidth="1"/>
    <col min="8708" max="8708" width="4.6640625" style="176" customWidth="1"/>
    <col min="8709" max="8709" width="18.6640625" style="176" customWidth="1"/>
    <col min="8710" max="8710" width="49" style="176" customWidth="1"/>
    <col min="8711" max="8961" width="10.33203125" style="176"/>
    <col min="8962" max="8962" width="3.33203125" style="176" customWidth="1"/>
    <col min="8963" max="8963" width="17.88671875" style="176" customWidth="1"/>
    <col min="8964" max="8964" width="4.6640625" style="176" customWidth="1"/>
    <col min="8965" max="8965" width="18.6640625" style="176" customWidth="1"/>
    <col min="8966" max="8966" width="49" style="176" customWidth="1"/>
    <col min="8967" max="9217" width="10.33203125" style="176"/>
    <col min="9218" max="9218" width="3.33203125" style="176" customWidth="1"/>
    <col min="9219" max="9219" width="17.88671875" style="176" customWidth="1"/>
    <col min="9220" max="9220" width="4.6640625" style="176" customWidth="1"/>
    <col min="9221" max="9221" width="18.6640625" style="176" customWidth="1"/>
    <col min="9222" max="9222" width="49" style="176" customWidth="1"/>
    <col min="9223" max="9473" width="10.33203125" style="176"/>
    <col min="9474" max="9474" width="3.33203125" style="176" customWidth="1"/>
    <col min="9475" max="9475" width="17.88671875" style="176" customWidth="1"/>
    <col min="9476" max="9476" width="4.6640625" style="176" customWidth="1"/>
    <col min="9477" max="9477" width="18.6640625" style="176" customWidth="1"/>
    <col min="9478" max="9478" width="49" style="176" customWidth="1"/>
    <col min="9479" max="9729" width="10.33203125" style="176"/>
    <col min="9730" max="9730" width="3.33203125" style="176" customWidth="1"/>
    <col min="9731" max="9731" width="17.88671875" style="176" customWidth="1"/>
    <col min="9732" max="9732" width="4.6640625" style="176" customWidth="1"/>
    <col min="9733" max="9733" width="18.6640625" style="176" customWidth="1"/>
    <col min="9734" max="9734" width="49" style="176" customWidth="1"/>
    <col min="9735" max="9985" width="10.33203125" style="176"/>
    <col min="9986" max="9986" width="3.33203125" style="176" customWidth="1"/>
    <col min="9987" max="9987" width="17.88671875" style="176" customWidth="1"/>
    <col min="9988" max="9988" width="4.6640625" style="176" customWidth="1"/>
    <col min="9989" max="9989" width="18.6640625" style="176" customWidth="1"/>
    <col min="9990" max="9990" width="49" style="176" customWidth="1"/>
    <col min="9991" max="10241" width="10.33203125" style="176"/>
    <col min="10242" max="10242" width="3.33203125" style="176" customWidth="1"/>
    <col min="10243" max="10243" width="17.88671875" style="176" customWidth="1"/>
    <col min="10244" max="10244" width="4.6640625" style="176" customWidth="1"/>
    <col min="10245" max="10245" width="18.6640625" style="176" customWidth="1"/>
    <col min="10246" max="10246" width="49" style="176" customWidth="1"/>
    <col min="10247" max="10497" width="10.33203125" style="176"/>
    <col min="10498" max="10498" width="3.33203125" style="176" customWidth="1"/>
    <col min="10499" max="10499" width="17.88671875" style="176" customWidth="1"/>
    <col min="10500" max="10500" width="4.6640625" style="176" customWidth="1"/>
    <col min="10501" max="10501" width="18.6640625" style="176" customWidth="1"/>
    <col min="10502" max="10502" width="49" style="176" customWidth="1"/>
    <col min="10503" max="10753" width="10.33203125" style="176"/>
    <col min="10754" max="10754" width="3.33203125" style="176" customWidth="1"/>
    <col min="10755" max="10755" width="17.88671875" style="176" customWidth="1"/>
    <col min="10756" max="10756" width="4.6640625" style="176" customWidth="1"/>
    <col min="10757" max="10757" width="18.6640625" style="176" customWidth="1"/>
    <col min="10758" max="10758" width="49" style="176" customWidth="1"/>
    <col min="10759" max="11009" width="10.33203125" style="176"/>
    <col min="11010" max="11010" width="3.33203125" style="176" customWidth="1"/>
    <col min="11011" max="11011" width="17.88671875" style="176" customWidth="1"/>
    <col min="11012" max="11012" width="4.6640625" style="176" customWidth="1"/>
    <col min="11013" max="11013" width="18.6640625" style="176" customWidth="1"/>
    <col min="11014" max="11014" width="49" style="176" customWidth="1"/>
    <col min="11015" max="11265" width="10.33203125" style="176"/>
    <col min="11266" max="11266" width="3.33203125" style="176" customWidth="1"/>
    <col min="11267" max="11267" width="17.88671875" style="176" customWidth="1"/>
    <col min="11268" max="11268" width="4.6640625" style="176" customWidth="1"/>
    <col min="11269" max="11269" width="18.6640625" style="176" customWidth="1"/>
    <col min="11270" max="11270" width="49" style="176" customWidth="1"/>
    <col min="11271" max="11521" width="10.33203125" style="176"/>
    <col min="11522" max="11522" width="3.33203125" style="176" customWidth="1"/>
    <col min="11523" max="11523" width="17.88671875" style="176" customWidth="1"/>
    <col min="11524" max="11524" width="4.6640625" style="176" customWidth="1"/>
    <col min="11525" max="11525" width="18.6640625" style="176" customWidth="1"/>
    <col min="11526" max="11526" width="49" style="176" customWidth="1"/>
    <col min="11527" max="11777" width="10.33203125" style="176"/>
    <col min="11778" max="11778" width="3.33203125" style="176" customWidth="1"/>
    <col min="11779" max="11779" width="17.88671875" style="176" customWidth="1"/>
    <col min="11780" max="11780" width="4.6640625" style="176" customWidth="1"/>
    <col min="11781" max="11781" width="18.6640625" style="176" customWidth="1"/>
    <col min="11782" max="11782" width="49" style="176" customWidth="1"/>
    <col min="11783" max="12033" width="10.33203125" style="176"/>
    <col min="12034" max="12034" width="3.33203125" style="176" customWidth="1"/>
    <col min="12035" max="12035" width="17.88671875" style="176" customWidth="1"/>
    <col min="12036" max="12036" width="4.6640625" style="176" customWidth="1"/>
    <col min="12037" max="12037" width="18.6640625" style="176" customWidth="1"/>
    <col min="12038" max="12038" width="49" style="176" customWidth="1"/>
    <col min="12039" max="12289" width="10.33203125" style="176"/>
    <col min="12290" max="12290" width="3.33203125" style="176" customWidth="1"/>
    <col min="12291" max="12291" width="17.88671875" style="176" customWidth="1"/>
    <col min="12292" max="12292" width="4.6640625" style="176" customWidth="1"/>
    <col min="12293" max="12293" width="18.6640625" style="176" customWidth="1"/>
    <col min="12294" max="12294" width="49" style="176" customWidth="1"/>
    <col min="12295" max="12545" width="10.33203125" style="176"/>
    <col min="12546" max="12546" width="3.33203125" style="176" customWidth="1"/>
    <col min="12547" max="12547" width="17.88671875" style="176" customWidth="1"/>
    <col min="12548" max="12548" width="4.6640625" style="176" customWidth="1"/>
    <col min="12549" max="12549" width="18.6640625" style="176" customWidth="1"/>
    <col min="12550" max="12550" width="49" style="176" customWidth="1"/>
    <col min="12551" max="12801" width="10.33203125" style="176"/>
    <col min="12802" max="12802" width="3.33203125" style="176" customWidth="1"/>
    <col min="12803" max="12803" width="17.88671875" style="176" customWidth="1"/>
    <col min="12804" max="12804" width="4.6640625" style="176" customWidth="1"/>
    <col min="12805" max="12805" width="18.6640625" style="176" customWidth="1"/>
    <col min="12806" max="12806" width="49" style="176" customWidth="1"/>
    <col min="12807" max="13057" width="10.33203125" style="176"/>
    <col min="13058" max="13058" width="3.33203125" style="176" customWidth="1"/>
    <col min="13059" max="13059" width="17.88671875" style="176" customWidth="1"/>
    <col min="13060" max="13060" width="4.6640625" style="176" customWidth="1"/>
    <col min="13061" max="13061" width="18.6640625" style="176" customWidth="1"/>
    <col min="13062" max="13062" width="49" style="176" customWidth="1"/>
    <col min="13063" max="13313" width="10.33203125" style="176"/>
    <col min="13314" max="13314" width="3.33203125" style="176" customWidth="1"/>
    <col min="13315" max="13315" width="17.88671875" style="176" customWidth="1"/>
    <col min="13316" max="13316" width="4.6640625" style="176" customWidth="1"/>
    <col min="13317" max="13317" width="18.6640625" style="176" customWidth="1"/>
    <col min="13318" max="13318" width="49" style="176" customWidth="1"/>
    <col min="13319" max="13569" width="10.33203125" style="176"/>
    <col min="13570" max="13570" width="3.33203125" style="176" customWidth="1"/>
    <col min="13571" max="13571" width="17.88671875" style="176" customWidth="1"/>
    <col min="13572" max="13572" width="4.6640625" style="176" customWidth="1"/>
    <col min="13573" max="13573" width="18.6640625" style="176" customWidth="1"/>
    <col min="13574" max="13574" width="49" style="176" customWidth="1"/>
    <col min="13575" max="13825" width="10.33203125" style="176"/>
    <col min="13826" max="13826" width="3.33203125" style="176" customWidth="1"/>
    <col min="13827" max="13827" width="17.88671875" style="176" customWidth="1"/>
    <col min="13828" max="13828" width="4.6640625" style="176" customWidth="1"/>
    <col min="13829" max="13829" width="18.6640625" style="176" customWidth="1"/>
    <col min="13830" max="13830" width="49" style="176" customWidth="1"/>
    <col min="13831" max="14081" width="10.33203125" style="176"/>
    <col min="14082" max="14082" width="3.33203125" style="176" customWidth="1"/>
    <col min="14083" max="14083" width="17.88671875" style="176" customWidth="1"/>
    <col min="14084" max="14084" width="4.6640625" style="176" customWidth="1"/>
    <col min="14085" max="14085" width="18.6640625" style="176" customWidth="1"/>
    <col min="14086" max="14086" width="49" style="176" customWidth="1"/>
    <col min="14087" max="14337" width="10.33203125" style="176"/>
    <col min="14338" max="14338" width="3.33203125" style="176" customWidth="1"/>
    <col min="14339" max="14339" width="17.88671875" style="176" customWidth="1"/>
    <col min="14340" max="14340" width="4.6640625" style="176" customWidth="1"/>
    <col min="14341" max="14341" width="18.6640625" style="176" customWidth="1"/>
    <col min="14342" max="14342" width="49" style="176" customWidth="1"/>
    <col min="14343" max="14593" width="10.33203125" style="176"/>
    <col min="14594" max="14594" width="3.33203125" style="176" customWidth="1"/>
    <col min="14595" max="14595" width="17.88671875" style="176" customWidth="1"/>
    <col min="14596" max="14596" width="4.6640625" style="176" customWidth="1"/>
    <col min="14597" max="14597" width="18.6640625" style="176" customWidth="1"/>
    <col min="14598" max="14598" width="49" style="176" customWidth="1"/>
    <col min="14599" max="14849" width="10.33203125" style="176"/>
    <col min="14850" max="14850" width="3.33203125" style="176" customWidth="1"/>
    <col min="14851" max="14851" width="17.88671875" style="176" customWidth="1"/>
    <col min="14852" max="14852" width="4.6640625" style="176" customWidth="1"/>
    <col min="14853" max="14853" width="18.6640625" style="176" customWidth="1"/>
    <col min="14854" max="14854" width="49" style="176" customWidth="1"/>
    <col min="14855" max="15105" width="10.33203125" style="176"/>
    <col min="15106" max="15106" width="3.33203125" style="176" customWidth="1"/>
    <col min="15107" max="15107" width="17.88671875" style="176" customWidth="1"/>
    <col min="15108" max="15108" width="4.6640625" style="176" customWidth="1"/>
    <col min="15109" max="15109" width="18.6640625" style="176" customWidth="1"/>
    <col min="15110" max="15110" width="49" style="176" customWidth="1"/>
    <col min="15111" max="15361" width="10.33203125" style="176"/>
    <col min="15362" max="15362" width="3.33203125" style="176" customWidth="1"/>
    <col min="15363" max="15363" width="17.88671875" style="176" customWidth="1"/>
    <col min="15364" max="15364" width="4.6640625" style="176" customWidth="1"/>
    <col min="15365" max="15365" width="18.6640625" style="176" customWidth="1"/>
    <col min="15366" max="15366" width="49" style="176" customWidth="1"/>
    <col min="15367" max="15617" width="10.33203125" style="176"/>
    <col min="15618" max="15618" width="3.33203125" style="176" customWidth="1"/>
    <col min="15619" max="15619" width="17.88671875" style="176" customWidth="1"/>
    <col min="15620" max="15620" width="4.6640625" style="176" customWidth="1"/>
    <col min="15621" max="15621" width="18.6640625" style="176" customWidth="1"/>
    <col min="15622" max="15622" width="49" style="176" customWidth="1"/>
    <col min="15623" max="15873" width="10.33203125" style="176"/>
    <col min="15874" max="15874" width="3.33203125" style="176" customWidth="1"/>
    <col min="15875" max="15875" width="17.88671875" style="176" customWidth="1"/>
    <col min="15876" max="15876" width="4.6640625" style="176" customWidth="1"/>
    <col min="15877" max="15877" width="18.6640625" style="176" customWidth="1"/>
    <col min="15878" max="15878" width="49" style="176" customWidth="1"/>
    <col min="15879" max="16129" width="10.33203125" style="176"/>
    <col min="16130" max="16130" width="3.33203125" style="176" customWidth="1"/>
    <col min="16131" max="16131" width="17.88671875" style="176" customWidth="1"/>
    <col min="16132" max="16132" width="4.6640625" style="176" customWidth="1"/>
    <col min="16133" max="16133" width="18.6640625" style="176" customWidth="1"/>
    <col min="16134" max="16134" width="49" style="176" customWidth="1"/>
    <col min="16135" max="16384" width="10.33203125" style="176"/>
  </cols>
  <sheetData>
    <row r="1" spans="1:7" ht="14.25" customHeight="1" x14ac:dyDescent="0.15">
      <c r="B1" s="170"/>
      <c r="C1" s="170"/>
      <c r="D1" s="170"/>
      <c r="E1" s="170"/>
      <c r="F1" s="177" t="s">
        <v>197</v>
      </c>
    </row>
    <row r="2" spans="1:7" ht="17.25" customHeight="1" x14ac:dyDescent="0.15">
      <c r="B2" s="488" t="s">
        <v>416</v>
      </c>
      <c r="C2" s="488"/>
      <c r="D2" s="488"/>
      <c r="E2" s="488"/>
      <c r="F2" s="488"/>
    </row>
    <row r="3" spans="1:7" ht="17.25" customHeight="1" x14ac:dyDescent="0.15">
      <c r="A3" s="170"/>
      <c r="B3" s="178"/>
      <c r="C3" s="179"/>
      <c r="D3" s="178"/>
      <c r="E3" s="179"/>
      <c r="F3" s="179"/>
      <c r="G3" s="170"/>
    </row>
    <row r="4" spans="1:7" ht="17.25" customHeight="1" x14ac:dyDescent="0.15">
      <c r="A4" s="170"/>
      <c r="B4" s="489" t="s">
        <v>195</v>
      </c>
      <c r="C4" s="489"/>
      <c r="D4" s="489"/>
      <c r="E4" s="489"/>
      <c r="F4" s="489"/>
      <c r="G4" s="170"/>
    </row>
    <row r="5" spans="1:7" ht="24.75" customHeight="1" x14ac:dyDescent="0.15">
      <c r="A5" s="170"/>
      <c r="B5" s="178"/>
      <c r="C5" s="179"/>
      <c r="D5" s="178"/>
      <c r="E5" s="179"/>
      <c r="F5" s="179"/>
      <c r="G5" s="170"/>
    </row>
    <row r="6" spans="1:7" ht="30.75" customHeight="1" x14ac:dyDescent="0.15">
      <c r="A6" s="170"/>
      <c r="B6" s="490" t="s">
        <v>204</v>
      </c>
      <c r="C6" s="490"/>
      <c r="D6" s="490"/>
      <c r="E6" s="490"/>
      <c r="F6" s="490"/>
      <c r="G6" s="170"/>
    </row>
    <row r="7" spans="1:7" ht="17.25" customHeight="1" x14ac:dyDescent="0.15">
      <c r="A7" s="170"/>
      <c r="B7" s="178"/>
      <c r="C7" s="179"/>
      <c r="D7" s="178"/>
      <c r="E7" s="179"/>
      <c r="F7" s="179"/>
      <c r="G7" s="170"/>
    </row>
    <row r="8" spans="1:7" ht="20.25" customHeight="1" x14ac:dyDescent="0.15">
      <c r="A8" s="170"/>
      <c r="B8" s="178"/>
      <c r="C8" s="179"/>
      <c r="D8" s="178"/>
      <c r="E8" s="180" t="s">
        <v>180</v>
      </c>
      <c r="F8" s="181"/>
      <c r="G8" s="170"/>
    </row>
    <row r="9" spans="1:7" ht="20.25" customHeight="1" x14ac:dyDescent="0.15">
      <c r="A9" s="170"/>
      <c r="B9" s="178"/>
      <c r="C9" s="179"/>
      <c r="D9" s="178"/>
      <c r="E9" s="180" t="s">
        <v>181</v>
      </c>
      <c r="F9" s="181"/>
      <c r="G9" s="170"/>
    </row>
    <row r="10" spans="1:7" ht="20.25" customHeight="1" x14ac:dyDescent="0.15">
      <c r="A10" s="170"/>
      <c r="B10" s="178"/>
      <c r="C10" s="179"/>
      <c r="D10" s="178"/>
      <c r="E10" s="180" t="s">
        <v>188</v>
      </c>
      <c r="F10" s="181"/>
      <c r="G10" s="170"/>
    </row>
    <row r="11" spans="1:7" ht="20.25" customHeight="1" x14ac:dyDescent="0.15">
      <c r="A11" s="170"/>
      <c r="B11" s="178"/>
      <c r="C11" s="179"/>
      <c r="D11" s="178"/>
      <c r="E11" s="180" t="s">
        <v>183</v>
      </c>
      <c r="F11" s="181"/>
      <c r="G11" s="170"/>
    </row>
    <row r="12" spans="1:7" ht="20.25" customHeight="1" x14ac:dyDescent="0.15">
      <c r="A12" s="170"/>
      <c r="B12" s="178"/>
      <c r="C12" s="179"/>
      <c r="D12" s="178"/>
      <c r="E12" s="180" t="s">
        <v>184</v>
      </c>
      <c r="F12" s="181"/>
      <c r="G12" s="170"/>
    </row>
    <row r="13" spans="1:7" ht="20.25" customHeight="1" x14ac:dyDescent="0.15">
      <c r="A13" s="170"/>
      <c r="B13" s="178"/>
      <c r="C13" s="179"/>
      <c r="D13" s="178"/>
      <c r="E13" s="180" t="s">
        <v>185</v>
      </c>
      <c r="F13" s="181"/>
      <c r="G13" s="170"/>
    </row>
    <row r="14" spans="1:7" ht="17.25" customHeight="1" x14ac:dyDescent="0.15">
      <c r="A14" s="170"/>
      <c r="B14" s="178"/>
      <c r="C14" s="179"/>
      <c r="D14" s="178"/>
      <c r="E14" s="179"/>
      <c r="F14" s="179"/>
      <c r="G14" s="170"/>
    </row>
    <row r="15" spans="1:7" ht="17.25" customHeight="1" x14ac:dyDescent="0.15">
      <c r="A15" s="170"/>
      <c r="B15" s="178"/>
      <c r="C15" s="179"/>
      <c r="D15" s="178"/>
      <c r="E15" s="179"/>
      <c r="F15" s="179"/>
      <c r="G15" s="170"/>
    </row>
    <row r="16" spans="1:7" s="183" customFormat="1" ht="17.25" customHeight="1" x14ac:dyDescent="0.15">
      <c r="A16" s="178"/>
      <c r="B16" s="182" t="s">
        <v>189</v>
      </c>
      <c r="C16" s="180" t="s">
        <v>190</v>
      </c>
      <c r="D16" s="182" t="s">
        <v>191</v>
      </c>
      <c r="E16" s="180" t="s">
        <v>192</v>
      </c>
      <c r="F16" s="180" t="s">
        <v>193</v>
      </c>
      <c r="G16" s="178"/>
    </row>
    <row r="17" spans="1:30" ht="41.25" customHeight="1" x14ac:dyDescent="0.15">
      <c r="A17" s="170"/>
      <c r="B17" s="182">
        <v>1</v>
      </c>
      <c r="C17" s="181"/>
      <c r="D17" s="180"/>
      <c r="E17" s="181"/>
      <c r="F17" s="181"/>
      <c r="G17" s="170"/>
    </row>
    <row r="18" spans="1:30" ht="41.25" customHeight="1" x14ac:dyDescent="0.15">
      <c r="A18" s="170"/>
      <c r="B18" s="182">
        <v>2</v>
      </c>
      <c r="C18" s="181"/>
      <c r="D18" s="180"/>
      <c r="E18" s="181"/>
      <c r="F18" s="181"/>
      <c r="G18" s="170"/>
    </row>
    <row r="19" spans="1:30" ht="41.25" customHeight="1" x14ac:dyDescent="0.15">
      <c r="A19" s="170"/>
      <c r="B19" s="182">
        <v>3</v>
      </c>
      <c r="C19" s="181"/>
      <c r="D19" s="180"/>
      <c r="E19" s="181"/>
      <c r="F19" s="181"/>
      <c r="G19" s="170"/>
    </row>
    <row r="20" spans="1:30" ht="41.25" customHeight="1" x14ac:dyDescent="0.15">
      <c r="A20" s="170"/>
      <c r="B20" s="182">
        <v>4</v>
      </c>
      <c r="C20" s="181"/>
      <c r="D20" s="180"/>
      <c r="E20" s="181"/>
      <c r="F20" s="181"/>
      <c r="G20" s="170"/>
    </row>
    <row r="21" spans="1:30" ht="41.25" customHeight="1" x14ac:dyDescent="0.15">
      <c r="A21" s="170"/>
      <c r="B21" s="182">
        <v>5</v>
      </c>
      <c r="C21" s="181"/>
      <c r="D21" s="180"/>
      <c r="E21" s="181"/>
      <c r="F21" s="181"/>
      <c r="G21" s="170"/>
    </row>
    <row r="22" spans="1:30" ht="41.25" customHeight="1" x14ac:dyDescent="0.15">
      <c r="A22" s="170"/>
      <c r="B22" s="182">
        <v>6</v>
      </c>
      <c r="C22" s="181"/>
      <c r="D22" s="180"/>
      <c r="E22" s="181"/>
      <c r="F22" s="181"/>
      <c r="G22" s="170"/>
    </row>
    <row r="23" spans="1:30" ht="41.25" customHeight="1" x14ac:dyDescent="0.15">
      <c r="A23" s="170"/>
      <c r="B23" s="182">
        <v>7</v>
      </c>
      <c r="C23" s="181"/>
      <c r="D23" s="180"/>
      <c r="E23" s="181"/>
      <c r="F23" s="181"/>
      <c r="G23" s="170"/>
    </row>
    <row r="24" spans="1:30" ht="41.25" customHeight="1" x14ac:dyDescent="0.15">
      <c r="A24" s="170"/>
      <c r="B24" s="182">
        <v>8</v>
      </c>
      <c r="C24" s="181"/>
      <c r="D24" s="180"/>
      <c r="E24" s="181"/>
      <c r="F24" s="181"/>
      <c r="G24" s="170"/>
    </row>
    <row r="25" spans="1:30" ht="41.25" customHeight="1" x14ac:dyDescent="0.15">
      <c r="A25" s="170"/>
      <c r="B25" s="182">
        <v>9</v>
      </c>
      <c r="C25" s="181"/>
      <c r="D25" s="180"/>
      <c r="E25" s="181"/>
      <c r="F25" s="181"/>
      <c r="G25" s="170"/>
    </row>
    <row r="26" spans="1:30" ht="41.25" customHeight="1" x14ac:dyDescent="0.15">
      <c r="A26" s="170"/>
      <c r="B26" s="182">
        <v>10</v>
      </c>
      <c r="C26" s="181"/>
      <c r="D26" s="180"/>
      <c r="E26" s="181"/>
      <c r="F26" s="181"/>
      <c r="G26" s="170"/>
    </row>
    <row r="27" spans="1:30" ht="15" customHeight="1" x14ac:dyDescent="0.15">
      <c r="A27" s="170"/>
      <c r="B27" s="178"/>
      <c r="C27" s="179"/>
      <c r="D27" s="178"/>
      <c r="E27" s="179"/>
      <c r="F27" s="179"/>
      <c r="G27" s="170"/>
    </row>
    <row r="28" spans="1:30" ht="15" customHeight="1" x14ac:dyDescent="0.2">
      <c r="A28" s="170"/>
      <c r="B28" s="168" t="s">
        <v>194</v>
      </c>
      <c r="C28" s="167"/>
      <c r="D28" s="167"/>
      <c r="E28" s="167"/>
      <c r="F28" s="167"/>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row>
    <row r="29" spans="1:30" ht="15" customHeight="1" x14ac:dyDescent="0.2">
      <c r="A29" s="170"/>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row>
    <row r="30" spans="1:30" ht="15" customHeight="1" x14ac:dyDescent="0.15">
      <c r="A30" s="170"/>
      <c r="B30" s="170" t="s">
        <v>198</v>
      </c>
      <c r="C30" s="170"/>
      <c r="D30" s="178"/>
      <c r="E30" s="170"/>
      <c r="F30" s="179"/>
      <c r="G30" s="170"/>
    </row>
    <row r="31" spans="1:30" ht="15" customHeight="1" x14ac:dyDescent="0.15">
      <c r="A31" s="170"/>
      <c r="B31" s="170" t="s">
        <v>210</v>
      </c>
      <c r="C31" s="170"/>
      <c r="D31" s="178"/>
      <c r="E31" s="170"/>
      <c r="F31" s="179"/>
      <c r="G31" s="170"/>
    </row>
    <row r="32" spans="1:30" ht="15" customHeight="1" x14ac:dyDescent="0.15">
      <c r="A32" s="170"/>
      <c r="B32" s="170" t="s">
        <v>177</v>
      </c>
      <c r="C32" s="170"/>
      <c r="D32" s="178"/>
      <c r="E32" s="170"/>
      <c r="F32" s="179"/>
      <c r="G32" s="170"/>
    </row>
    <row r="33" spans="3:6" ht="15.75" customHeight="1" x14ac:dyDescent="0.15">
      <c r="C33" s="176"/>
      <c r="E33" s="176"/>
    </row>
    <row r="34" spans="3:6" ht="15.75" customHeight="1" x14ac:dyDescent="0.15">
      <c r="C34" s="176"/>
      <c r="E34" s="176"/>
      <c r="F34" s="176"/>
    </row>
    <row r="35" spans="3:6" ht="17.25" customHeight="1" x14ac:dyDescent="0.15">
      <c r="C35" s="176"/>
      <c r="E35" s="176"/>
      <c r="F35" s="176"/>
    </row>
    <row r="36" spans="3:6" ht="17.25" customHeight="1" x14ac:dyDescent="0.15">
      <c r="C36" s="176"/>
      <c r="E36" s="176"/>
      <c r="F36" s="176"/>
    </row>
    <row r="37" spans="3:6" ht="17.25" customHeight="1" x14ac:dyDescent="0.15">
      <c r="C37" s="176"/>
      <c r="E37" s="176"/>
      <c r="F37" s="176"/>
    </row>
  </sheetData>
  <mergeCells count="3">
    <mergeCell ref="B2:F2"/>
    <mergeCell ref="B4:F4"/>
    <mergeCell ref="B6:F6"/>
  </mergeCells>
  <phoneticPr fontId="9"/>
  <pageMargins left="0.98425196850393704" right="0.98425196850393704" top="0.78740157480314965" bottom="0.59055118110236227" header="0.59055118110236227" footer="0.31496062992125984"/>
  <pageSetup paperSize="9" scale="88" fitToHeight="1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93F7D-1ECD-4730-B914-8F48BE88CDA4}">
  <sheetPr>
    <pageSetUpPr fitToPage="1"/>
  </sheetPr>
  <dimension ref="A1:AA29"/>
  <sheetViews>
    <sheetView showGridLines="0" view="pageBreakPreview" zoomScaleNormal="100" zoomScaleSheetLayoutView="100" workbookViewId="0">
      <selection activeCell="B28" sqref="B28"/>
    </sheetView>
  </sheetViews>
  <sheetFormatPr defaultColWidth="9" defaultRowHeight="17.25" customHeight="1" x14ac:dyDescent="0.15"/>
  <cols>
    <col min="1" max="1" width="2.6640625" style="176" customWidth="1"/>
    <col min="2" max="2" width="2.88671875" style="183" customWidth="1"/>
    <col min="3" max="3" width="15.6640625" style="184" customWidth="1"/>
    <col min="4" max="4" width="4.109375" style="183" customWidth="1"/>
    <col min="5" max="5" width="16.33203125" style="184" customWidth="1"/>
    <col min="6" max="6" width="45.6640625" style="184" customWidth="1"/>
    <col min="7" max="7" width="2.6640625" style="176" customWidth="1"/>
    <col min="8" max="200" width="9" style="176"/>
    <col min="201" max="201" width="2.88671875" style="176" customWidth="1"/>
    <col min="202" max="202" width="15.6640625" style="176" customWidth="1"/>
    <col min="203" max="203" width="4.109375" style="176" customWidth="1"/>
    <col min="204" max="204" width="16.33203125" style="176" customWidth="1"/>
    <col min="205" max="205" width="42.88671875" style="176" customWidth="1"/>
    <col min="206" max="456" width="9" style="176"/>
    <col min="457" max="457" width="2.88671875" style="176" customWidth="1"/>
    <col min="458" max="458" width="15.6640625" style="176" customWidth="1"/>
    <col min="459" max="459" width="4.109375" style="176" customWidth="1"/>
    <col min="460" max="460" width="16.33203125" style="176" customWidth="1"/>
    <col min="461" max="461" width="42.88671875" style="176" customWidth="1"/>
    <col min="462" max="712" width="9" style="176"/>
    <col min="713" max="713" width="2.88671875" style="176" customWidth="1"/>
    <col min="714" max="714" width="15.6640625" style="176" customWidth="1"/>
    <col min="715" max="715" width="4.109375" style="176" customWidth="1"/>
    <col min="716" max="716" width="16.33203125" style="176" customWidth="1"/>
    <col min="717" max="717" width="42.88671875" style="176" customWidth="1"/>
    <col min="718" max="968" width="9" style="176"/>
    <col min="969" max="969" width="2.88671875" style="176" customWidth="1"/>
    <col min="970" max="970" width="15.6640625" style="176" customWidth="1"/>
    <col min="971" max="971" width="4.109375" style="176" customWidth="1"/>
    <col min="972" max="972" width="16.33203125" style="176" customWidth="1"/>
    <col min="973" max="973" width="42.88671875" style="176" customWidth="1"/>
    <col min="974" max="1224" width="9" style="176"/>
    <col min="1225" max="1225" width="2.88671875" style="176" customWidth="1"/>
    <col min="1226" max="1226" width="15.6640625" style="176" customWidth="1"/>
    <col min="1227" max="1227" width="4.109375" style="176" customWidth="1"/>
    <col min="1228" max="1228" width="16.33203125" style="176" customWidth="1"/>
    <col min="1229" max="1229" width="42.88671875" style="176" customWidth="1"/>
    <col min="1230" max="1480" width="9" style="176"/>
    <col min="1481" max="1481" width="2.88671875" style="176" customWidth="1"/>
    <col min="1482" max="1482" width="15.6640625" style="176" customWidth="1"/>
    <col min="1483" max="1483" width="4.109375" style="176" customWidth="1"/>
    <col min="1484" max="1484" width="16.33203125" style="176" customWidth="1"/>
    <col min="1485" max="1485" width="42.88671875" style="176" customWidth="1"/>
    <col min="1486" max="1736" width="9" style="176"/>
    <col min="1737" max="1737" width="2.88671875" style="176" customWidth="1"/>
    <col min="1738" max="1738" width="15.6640625" style="176" customWidth="1"/>
    <col min="1739" max="1739" width="4.109375" style="176" customWidth="1"/>
    <col min="1740" max="1740" width="16.33203125" style="176" customWidth="1"/>
    <col min="1741" max="1741" width="42.88671875" style="176" customWidth="1"/>
    <col min="1742" max="1992" width="9" style="176"/>
    <col min="1993" max="1993" width="2.88671875" style="176" customWidth="1"/>
    <col min="1994" max="1994" width="15.6640625" style="176" customWidth="1"/>
    <col min="1995" max="1995" width="4.109375" style="176" customWidth="1"/>
    <col min="1996" max="1996" width="16.33203125" style="176" customWidth="1"/>
    <col min="1997" max="1997" width="42.88671875" style="176" customWidth="1"/>
    <col min="1998" max="2248" width="9" style="176"/>
    <col min="2249" max="2249" width="2.88671875" style="176" customWidth="1"/>
    <col min="2250" max="2250" width="15.6640625" style="176" customWidth="1"/>
    <col min="2251" max="2251" width="4.109375" style="176" customWidth="1"/>
    <col min="2252" max="2252" width="16.33203125" style="176" customWidth="1"/>
    <col min="2253" max="2253" width="42.88671875" style="176" customWidth="1"/>
    <col min="2254" max="2504" width="9" style="176"/>
    <col min="2505" max="2505" width="2.88671875" style="176" customWidth="1"/>
    <col min="2506" max="2506" width="15.6640625" style="176" customWidth="1"/>
    <col min="2507" max="2507" width="4.109375" style="176" customWidth="1"/>
    <col min="2508" max="2508" width="16.33203125" style="176" customWidth="1"/>
    <col min="2509" max="2509" width="42.88671875" style="176" customWidth="1"/>
    <col min="2510" max="2760" width="9" style="176"/>
    <col min="2761" max="2761" width="2.88671875" style="176" customWidth="1"/>
    <col min="2762" max="2762" width="15.6640625" style="176" customWidth="1"/>
    <col min="2763" max="2763" width="4.109375" style="176" customWidth="1"/>
    <col min="2764" max="2764" width="16.33203125" style="176" customWidth="1"/>
    <col min="2765" max="2765" width="42.88671875" style="176" customWidth="1"/>
    <col min="2766" max="3016" width="9" style="176"/>
    <col min="3017" max="3017" width="2.88671875" style="176" customWidth="1"/>
    <col min="3018" max="3018" width="15.6640625" style="176" customWidth="1"/>
    <col min="3019" max="3019" width="4.109375" style="176" customWidth="1"/>
    <col min="3020" max="3020" width="16.33203125" style="176" customWidth="1"/>
    <col min="3021" max="3021" width="42.88671875" style="176" customWidth="1"/>
    <col min="3022" max="3272" width="9" style="176"/>
    <col min="3273" max="3273" width="2.88671875" style="176" customWidth="1"/>
    <col min="3274" max="3274" width="15.6640625" style="176" customWidth="1"/>
    <col min="3275" max="3275" width="4.109375" style="176" customWidth="1"/>
    <col min="3276" max="3276" width="16.33203125" style="176" customWidth="1"/>
    <col min="3277" max="3277" width="42.88671875" style="176" customWidth="1"/>
    <col min="3278" max="3528" width="9" style="176"/>
    <col min="3529" max="3529" width="2.88671875" style="176" customWidth="1"/>
    <col min="3530" max="3530" width="15.6640625" style="176" customWidth="1"/>
    <col min="3531" max="3531" width="4.109375" style="176" customWidth="1"/>
    <col min="3532" max="3532" width="16.33203125" style="176" customWidth="1"/>
    <col min="3533" max="3533" width="42.88671875" style="176" customWidth="1"/>
    <col min="3534" max="3784" width="9" style="176"/>
    <col min="3785" max="3785" width="2.88671875" style="176" customWidth="1"/>
    <col min="3786" max="3786" width="15.6640625" style="176" customWidth="1"/>
    <col min="3787" max="3787" width="4.109375" style="176" customWidth="1"/>
    <col min="3788" max="3788" width="16.33203125" style="176" customWidth="1"/>
    <col min="3789" max="3789" width="42.88671875" style="176" customWidth="1"/>
    <col min="3790" max="4040" width="9" style="176"/>
    <col min="4041" max="4041" width="2.88671875" style="176" customWidth="1"/>
    <col min="4042" max="4042" width="15.6640625" style="176" customWidth="1"/>
    <col min="4043" max="4043" width="4.109375" style="176" customWidth="1"/>
    <col min="4044" max="4044" width="16.33203125" style="176" customWidth="1"/>
    <col min="4045" max="4045" width="42.88671875" style="176" customWidth="1"/>
    <col min="4046" max="4296" width="9" style="176"/>
    <col min="4297" max="4297" width="2.88671875" style="176" customWidth="1"/>
    <col min="4298" max="4298" width="15.6640625" style="176" customWidth="1"/>
    <col min="4299" max="4299" width="4.109375" style="176" customWidth="1"/>
    <col min="4300" max="4300" width="16.33203125" style="176" customWidth="1"/>
    <col min="4301" max="4301" width="42.88671875" style="176" customWidth="1"/>
    <col min="4302" max="4552" width="9" style="176"/>
    <col min="4553" max="4553" width="2.88671875" style="176" customWidth="1"/>
    <col min="4554" max="4554" width="15.6640625" style="176" customWidth="1"/>
    <col min="4555" max="4555" width="4.109375" style="176" customWidth="1"/>
    <col min="4556" max="4556" width="16.33203125" style="176" customWidth="1"/>
    <col min="4557" max="4557" width="42.88671875" style="176" customWidth="1"/>
    <col min="4558" max="4808" width="9" style="176"/>
    <col min="4809" max="4809" width="2.88671875" style="176" customWidth="1"/>
    <col min="4810" max="4810" width="15.6640625" style="176" customWidth="1"/>
    <col min="4811" max="4811" width="4.109375" style="176" customWidth="1"/>
    <col min="4812" max="4812" width="16.33203125" style="176" customWidth="1"/>
    <col min="4813" max="4813" width="42.88671875" style="176" customWidth="1"/>
    <col min="4814" max="5064" width="9" style="176"/>
    <col min="5065" max="5065" width="2.88671875" style="176" customWidth="1"/>
    <col min="5066" max="5066" width="15.6640625" style="176" customWidth="1"/>
    <col min="5067" max="5067" width="4.109375" style="176" customWidth="1"/>
    <col min="5068" max="5068" width="16.33203125" style="176" customWidth="1"/>
    <col min="5069" max="5069" width="42.88671875" style="176" customWidth="1"/>
    <col min="5070" max="5320" width="9" style="176"/>
    <col min="5321" max="5321" width="2.88671875" style="176" customWidth="1"/>
    <col min="5322" max="5322" width="15.6640625" style="176" customWidth="1"/>
    <col min="5323" max="5323" width="4.109375" style="176" customWidth="1"/>
    <col min="5324" max="5324" width="16.33203125" style="176" customWidth="1"/>
    <col min="5325" max="5325" width="42.88671875" style="176" customWidth="1"/>
    <col min="5326" max="5576" width="9" style="176"/>
    <col min="5577" max="5577" width="2.88671875" style="176" customWidth="1"/>
    <col min="5578" max="5578" width="15.6640625" style="176" customWidth="1"/>
    <col min="5579" max="5579" width="4.109375" style="176" customWidth="1"/>
    <col min="5580" max="5580" width="16.33203125" style="176" customWidth="1"/>
    <col min="5581" max="5581" width="42.88671875" style="176" customWidth="1"/>
    <col min="5582" max="5832" width="9" style="176"/>
    <col min="5833" max="5833" width="2.88671875" style="176" customWidth="1"/>
    <col min="5834" max="5834" width="15.6640625" style="176" customWidth="1"/>
    <col min="5835" max="5835" width="4.109375" style="176" customWidth="1"/>
    <col min="5836" max="5836" width="16.33203125" style="176" customWidth="1"/>
    <col min="5837" max="5837" width="42.88671875" style="176" customWidth="1"/>
    <col min="5838" max="6088" width="9" style="176"/>
    <col min="6089" max="6089" width="2.88671875" style="176" customWidth="1"/>
    <col min="6090" max="6090" width="15.6640625" style="176" customWidth="1"/>
    <col min="6091" max="6091" width="4.109375" style="176" customWidth="1"/>
    <col min="6092" max="6092" width="16.33203125" style="176" customWidth="1"/>
    <col min="6093" max="6093" width="42.88671875" style="176" customWidth="1"/>
    <col min="6094" max="6344" width="9" style="176"/>
    <col min="6345" max="6345" width="2.88671875" style="176" customWidth="1"/>
    <col min="6346" max="6346" width="15.6640625" style="176" customWidth="1"/>
    <col min="6347" max="6347" width="4.109375" style="176" customWidth="1"/>
    <col min="6348" max="6348" width="16.33203125" style="176" customWidth="1"/>
    <col min="6349" max="6349" width="42.88671875" style="176" customWidth="1"/>
    <col min="6350" max="6600" width="9" style="176"/>
    <col min="6601" max="6601" width="2.88671875" style="176" customWidth="1"/>
    <col min="6602" max="6602" width="15.6640625" style="176" customWidth="1"/>
    <col min="6603" max="6603" width="4.109375" style="176" customWidth="1"/>
    <col min="6604" max="6604" width="16.33203125" style="176" customWidth="1"/>
    <col min="6605" max="6605" width="42.88671875" style="176" customWidth="1"/>
    <col min="6606" max="6856" width="9" style="176"/>
    <col min="6857" max="6857" width="2.88671875" style="176" customWidth="1"/>
    <col min="6858" max="6858" width="15.6640625" style="176" customWidth="1"/>
    <col min="6859" max="6859" width="4.109375" style="176" customWidth="1"/>
    <col min="6860" max="6860" width="16.33203125" style="176" customWidth="1"/>
    <col min="6861" max="6861" width="42.88671875" style="176" customWidth="1"/>
    <col min="6862" max="7112" width="9" style="176"/>
    <col min="7113" max="7113" width="2.88671875" style="176" customWidth="1"/>
    <col min="7114" max="7114" width="15.6640625" style="176" customWidth="1"/>
    <col min="7115" max="7115" width="4.109375" style="176" customWidth="1"/>
    <col min="7116" max="7116" width="16.33203125" style="176" customWidth="1"/>
    <col min="7117" max="7117" width="42.88671875" style="176" customWidth="1"/>
    <col min="7118" max="7368" width="9" style="176"/>
    <col min="7369" max="7369" width="2.88671875" style="176" customWidth="1"/>
    <col min="7370" max="7370" width="15.6640625" style="176" customWidth="1"/>
    <col min="7371" max="7371" width="4.109375" style="176" customWidth="1"/>
    <col min="7372" max="7372" width="16.33203125" style="176" customWidth="1"/>
    <col min="7373" max="7373" width="42.88671875" style="176" customWidth="1"/>
    <col min="7374" max="7624" width="9" style="176"/>
    <col min="7625" max="7625" width="2.88671875" style="176" customWidth="1"/>
    <col min="7626" max="7626" width="15.6640625" style="176" customWidth="1"/>
    <col min="7627" max="7627" width="4.109375" style="176" customWidth="1"/>
    <col min="7628" max="7628" width="16.33203125" style="176" customWidth="1"/>
    <col min="7629" max="7629" width="42.88671875" style="176" customWidth="1"/>
    <col min="7630" max="7880" width="9" style="176"/>
    <col min="7881" max="7881" width="2.88671875" style="176" customWidth="1"/>
    <col min="7882" max="7882" width="15.6640625" style="176" customWidth="1"/>
    <col min="7883" max="7883" width="4.109375" style="176" customWidth="1"/>
    <col min="7884" max="7884" width="16.33203125" style="176" customWidth="1"/>
    <col min="7885" max="7885" width="42.88671875" style="176" customWidth="1"/>
    <col min="7886" max="8136" width="9" style="176"/>
    <col min="8137" max="8137" width="2.88671875" style="176" customWidth="1"/>
    <col min="8138" max="8138" width="15.6640625" style="176" customWidth="1"/>
    <col min="8139" max="8139" width="4.109375" style="176" customWidth="1"/>
    <col min="8140" max="8140" width="16.33203125" style="176" customWidth="1"/>
    <col min="8141" max="8141" width="42.88671875" style="176" customWidth="1"/>
    <col min="8142" max="8392" width="9" style="176"/>
    <col min="8393" max="8393" width="2.88671875" style="176" customWidth="1"/>
    <col min="8394" max="8394" width="15.6640625" style="176" customWidth="1"/>
    <col min="8395" max="8395" width="4.109375" style="176" customWidth="1"/>
    <col min="8396" max="8396" width="16.33203125" style="176" customWidth="1"/>
    <col min="8397" max="8397" width="42.88671875" style="176" customWidth="1"/>
    <col min="8398" max="8648" width="9" style="176"/>
    <col min="8649" max="8649" width="2.88671875" style="176" customWidth="1"/>
    <col min="8650" max="8650" width="15.6640625" style="176" customWidth="1"/>
    <col min="8651" max="8651" width="4.109375" style="176" customWidth="1"/>
    <col min="8652" max="8652" width="16.33203125" style="176" customWidth="1"/>
    <col min="8653" max="8653" width="42.88671875" style="176" customWidth="1"/>
    <col min="8654" max="8904" width="9" style="176"/>
    <col min="8905" max="8905" width="2.88671875" style="176" customWidth="1"/>
    <col min="8906" max="8906" width="15.6640625" style="176" customWidth="1"/>
    <col min="8907" max="8907" width="4.109375" style="176" customWidth="1"/>
    <col min="8908" max="8908" width="16.33203125" style="176" customWidth="1"/>
    <col min="8909" max="8909" width="42.88671875" style="176" customWidth="1"/>
    <col min="8910" max="9160" width="9" style="176"/>
    <col min="9161" max="9161" width="2.88671875" style="176" customWidth="1"/>
    <col min="9162" max="9162" width="15.6640625" style="176" customWidth="1"/>
    <col min="9163" max="9163" width="4.109375" style="176" customWidth="1"/>
    <col min="9164" max="9164" width="16.33203125" style="176" customWidth="1"/>
    <col min="9165" max="9165" width="42.88671875" style="176" customWidth="1"/>
    <col min="9166" max="9416" width="9" style="176"/>
    <col min="9417" max="9417" width="2.88671875" style="176" customWidth="1"/>
    <col min="9418" max="9418" width="15.6640625" style="176" customWidth="1"/>
    <col min="9419" max="9419" width="4.109375" style="176" customWidth="1"/>
    <col min="9420" max="9420" width="16.33203125" style="176" customWidth="1"/>
    <col min="9421" max="9421" width="42.88671875" style="176" customWidth="1"/>
    <col min="9422" max="9672" width="9" style="176"/>
    <col min="9673" max="9673" width="2.88671875" style="176" customWidth="1"/>
    <col min="9674" max="9674" width="15.6640625" style="176" customWidth="1"/>
    <col min="9675" max="9675" width="4.109375" style="176" customWidth="1"/>
    <col min="9676" max="9676" width="16.33203125" style="176" customWidth="1"/>
    <col min="9677" max="9677" width="42.88671875" style="176" customWidth="1"/>
    <col min="9678" max="9928" width="9" style="176"/>
    <col min="9929" max="9929" width="2.88671875" style="176" customWidth="1"/>
    <col min="9930" max="9930" width="15.6640625" style="176" customWidth="1"/>
    <col min="9931" max="9931" width="4.109375" style="176" customWidth="1"/>
    <col min="9932" max="9932" width="16.33203125" style="176" customWidth="1"/>
    <col min="9933" max="9933" width="42.88671875" style="176" customWidth="1"/>
    <col min="9934" max="10184" width="9" style="176"/>
    <col min="10185" max="10185" width="2.88671875" style="176" customWidth="1"/>
    <col min="10186" max="10186" width="15.6640625" style="176" customWidth="1"/>
    <col min="10187" max="10187" width="4.109375" style="176" customWidth="1"/>
    <col min="10188" max="10188" width="16.33203125" style="176" customWidth="1"/>
    <col min="10189" max="10189" width="42.88671875" style="176" customWidth="1"/>
    <col min="10190" max="10440" width="9" style="176"/>
    <col min="10441" max="10441" width="2.88671875" style="176" customWidth="1"/>
    <col min="10442" max="10442" width="15.6640625" style="176" customWidth="1"/>
    <col min="10443" max="10443" width="4.109375" style="176" customWidth="1"/>
    <col min="10444" max="10444" width="16.33203125" style="176" customWidth="1"/>
    <col min="10445" max="10445" width="42.88671875" style="176" customWidth="1"/>
    <col min="10446" max="10696" width="9" style="176"/>
    <col min="10697" max="10697" width="2.88671875" style="176" customWidth="1"/>
    <col min="10698" max="10698" width="15.6640625" style="176" customWidth="1"/>
    <col min="10699" max="10699" width="4.109375" style="176" customWidth="1"/>
    <col min="10700" max="10700" width="16.33203125" style="176" customWidth="1"/>
    <col min="10701" max="10701" width="42.88671875" style="176" customWidth="1"/>
    <col min="10702" max="10952" width="9" style="176"/>
    <col min="10953" max="10953" width="2.88671875" style="176" customWidth="1"/>
    <col min="10954" max="10954" width="15.6640625" style="176" customWidth="1"/>
    <col min="10955" max="10955" width="4.109375" style="176" customWidth="1"/>
    <col min="10956" max="10956" width="16.33203125" style="176" customWidth="1"/>
    <col min="10957" max="10957" width="42.88671875" style="176" customWidth="1"/>
    <col min="10958" max="11208" width="9" style="176"/>
    <col min="11209" max="11209" width="2.88671875" style="176" customWidth="1"/>
    <col min="11210" max="11210" width="15.6640625" style="176" customWidth="1"/>
    <col min="11211" max="11211" width="4.109375" style="176" customWidth="1"/>
    <col min="11212" max="11212" width="16.33203125" style="176" customWidth="1"/>
    <col min="11213" max="11213" width="42.88671875" style="176" customWidth="1"/>
    <col min="11214" max="11464" width="9" style="176"/>
    <col min="11465" max="11465" width="2.88671875" style="176" customWidth="1"/>
    <col min="11466" max="11466" width="15.6640625" style="176" customWidth="1"/>
    <col min="11467" max="11467" width="4.109375" style="176" customWidth="1"/>
    <col min="11468" max="11468" width="16.33203125" style="176" customWidth="1"/>
    <col min="11469" max="11469" width="42.88671875" style="176" customWidth="1"/>
    <col min="11470" max="11720" width="9" style="176"/>
    <col min="11721" max="11721" width="2.88671875" style="176" customWidth="1"/>
    <col min="11722" max="11722" width="15.6640625" style="176" customWidth="1"/>
    <col min="11723" max="11723" width="4.109375" style="176" customWidth="1"/>
    <col min="11724" max="11724" width="16.33203125" style="176" customWidth="1"/>
    <col min="11725" max="11725" width="42.88671875" style="176" customWidth="1"/>
    <col min="11726" max="11976" width="9" style="176"/>
    <col min="11977" max="11977" width="2.88671875" style="176" customWidth="1"/>
    <col min="11978" max="11978" width="15.6640625" style="176" customWidth="1"/>
    <col min="11979" max="11979" width="4.109375" style="176" customWidth="1"/>
    <col min="11980" max="11980" width="16.33203125" style="176" customWidth="1"/>
    <col min="11981" max="11981" width="42.88671875" style="176" customWidth="1"/>
    <col min="11982" max="12232" width="9" style="176"/>
    <col min="12233" max="12233" width="2.88671875" style="176" customWidth="1"/>
    <col min="12234" max="12234" width="15.6640625" style="176" customWidth="1"/>
    <col min="12235" max="12235" width="4.109375" style="176" customWidth="1"/>
    <col min="12236" max="12236" width="16.33203125" style="176" customWidth="1"/>
    <col min="12237" max="12237" width="42.88671875" style="176" customWidth="1"/>
    <col min="12238" max="12488" width="9" style="176"/>
    <col min="12489" max="12489" width="2.88671875" style="176" customWidth="1"/>
    <col min="12490" max="12490" width="15.6640625" style="176" customWidth="1"/>
    <col min="12491" max="12491" width="4.109375" style="176" customWidth="1"/>
    <col min="12492" max="12492" width="16.33203125" style="176" customWidth="1"/>
    <col min="12493" max="12493" width="42.88671875" style="176" customWidth="1"/>
    <col min="12494" max="12744" width="9" style="176"/>
    <col min="12745" max="12745" width="2.88671875" style="176" customWidth="1"/>
    <col min="12746" max="12746" width="15.6640625" style="176" customWidth="1"/>
    <col min="12747" max="12747" width="4.109375" style="176" customWidth="1"/>
    <col min="12748" max="12748" width="16.33203125" style="176" customWidth="1"/>
    <col min="12749" max="12749" width="42.88671875" style="176" customWidth="1"/>
    <col min="12750" max="13000" width="9" style="176"/>
    <col min="13001" max="13001" width="2.88671875" style="176" customWidth="1"/>
    <col min="13002" max="13002" width="15.6640625" style="176" customWidth="1"/>
    <col min="13003" max="13003" width="4.109375" style="176" customWidth="1"/>
    <col min="13004" max="13004" width="16.33203125" style="176" customWidth="1"/>
    <col min="13005" max="13005" width="42.88671875" style="176" customWidth="1"/>
    <col min="13006" max="13256" width="9" style="176"/>
    <col min="13257" max="13257" width="2.88671875" style="176" customWidth="1"/>
    <col min="13258" max="13258" width="15.6640625" style="176" customWidth="1"/>
    <col min="13259" max="13259" width="4.109375" style="176" customWidth="1"/>
    <col min="13260" max="13260" width="16.33203125" style="176" customWidth="1"/>
    <col min="13261" max="13261" width="42.88671875" style="176" customWidth="1"/>
    <col min="13262" max="13512" width="9" style="176"/>
    <col min="13513" max="13513" width="2.88671875" style="176" customWidth="1"/>
    <col min="13514" max="13514" width="15.6640625" style="176" customWidth="1"/>
    <col min="13515" max="13515" width="4.109375" style="176" customWidth="1"/>
    <col min="13516" max="13516" width="16.33203125" style="176" customWidth="1"/>
    <col min="13517" max="13517" width="42.88671875" style="176" customWidth="1"/>
    <col min="13518" max="13768" width="9" style="176"/>
    <col min="13769" max="13769" width="2.88671875" style="176" customWidth="1"/>
    <col min="13770" max="13770" width="15.6640625" style="176" customWidth="1"/>
    <col min="13771" max="13771" width="4.109375" style="176" customWidth="1"/>
    <col min="13772" max="13772" width="16.33203125" style="176" customWidth="1"/>
    <col min="13773" max="13773" width="42.88671875" style="176" customWidth="1"/>
    <col min="13774" max="14024" width="9" style="176"/>
    <col min="14025" max="14025" width="2.88671875" style="176" customWidth="1"/>
    <col min="14026" max="14026" width="15.6640625" style="176" customWidth="1"/>
    <col min="14027" max="14027" width="4.109375" style="176" customWidth="1"/>
    <col min="14028" max="14028" width="16.33203125" style="176" customWidth="1"/>
    <col min="14029" max="14029" width="42.88671875" style="176" customWidth="1"/>
    <col min="14030" max="14280" width="9" style="176"/>
    <col min="14281" max="14281" width="2.88671875" style="176" customWidth="1"/>
    <col min="14282" max="14282" width="15.6640625" style="176" customWidth="1"/>
    <col min="14283" max="14283" width="4.109375" style="176" customWidth="1"/>
    <col min="14284" max="14284" width="16.33203125" style="176" customWidth="1"/>
    <col min="14285" max="14285" width="42.88671875" style="176" customWidth="1"/>
    <col min="14286" max="14536" width="9" style="176"/>
    <col min="14537" max="14537" width="2.88671875" style="176" customWidth="1"/>
    <col min="14538" max="14538" width="15.6640625" style="176" customWidth="1"/>
    <col min="14539" max="14539" width="4.109375" style="176" customWidth="1"/>
    <col min="14540" max="14540" width="16.33203125" style="176" customWidth="1"/>
    <col min="14541" max="14541" width="42.88671875" style="176" customWidth="1"/>
    <col min="14542" max="14792" width="9" style="176"/>
    <col min="14793" max="14793" width="2.88671875" style="176" customWidth="1"/>
    <col min="14794" max="14794" width="15.6640625" style="176" customWidth="1"/>
    <col min="14795" max="14795" width="4.109375" style="176" customWidth="1"/>
    <col min="14796" max="14796" width="16.33203125" style="176" customWidth="1"/>
    <col min="14797" max="14797" width="42.88671875" style="176" customWidth="1"/>
    <col min="14798" max="15048" width="9" style="176"/>
    <col min="15049" max="15049" width="2.88671875" style="176" customWidth="1"/>
    <col min="15050" max="15050" width="15.6640625" style="176" customWidth="1"/>
    <col min="15051" max="15051" width="4.109375" style="176" customWidth="1"/>
    <col min="15052" max="15052" width="16.33203125" style="176" customWidth="1"/>
    <col min="15053" max="15053" width="42.88671875" style="176" customWidth="1"/>
    <col min="15054" max="15304" width="9" style="176"/>
    <col min="15305" max="15305" width="2.88671875" style="176" customWidth="1"/>
    <col min="15306" max="15306" width="15.6640625" style="176" customWidth="1"/>
    <col min="15307" max="15307" width="4.109375" style="176" customWidth="1"/>
    <col min="15308" max="15308" width="16.33203125" style="176" customWidth="1"/>
    <col min="15309" max="15309" width="42.88671875" style="176" customWidth="1"/>
    <col min="15310" max="15560" width="9" style="176"/>
    <col min="15561" max="15561" width="2.88671875" style="176" customWidth="1"/>
    <col min="15562" max="15562" width="15.6640625" style="176" customWidth="1"/>
    <col min="15563" max="15563" width="4.109375" style="176" customWidth="1"/>
    <col min="15564" max="15564" width="16.33203125" style="176" customWidth="1"/>
    <col min="15565" max="15565" width="42.88671875" style="176" customWidth="1"/>
    <col min="15566" max="15816" width="9" style="176"/>
    <col min="15817" max="15817" width="2.88671875" style="176" customWidth="1"/>
    <col min="15818" max="15818" width="15.6640625" style="176" customWidth="1"/>
    <col min="15819" max="15819" width="4.109375" style="176" customWidth="1"/>
    <col min="15820" max="15820" width="16.33203125" style="176" customWidth="1"/>
    <col min="15821" max="15821" width="42.88671875" style="176" customWidth="1"/>
    <col min="15822" max="16072" width="9" style="176"/>
    <col min="16073" max="16073" width="2.88671875" style="176" customWidth="1"/>
    <col min="16074" max="16074" width="15.6640625" style="176" customWidth="1"/>
    <col min="16075" max="16075" width="4.109375" style="176" customWidth="1"/>
    <col min="16076" max="16076" width="16.33203125" style="176" customWidth="1"/>
    <col min="16077" max="16077" width="42.88671875" style="176" customWidth="1"/>
    <col min="16078" max="16384" width="9" style="176"/>
  </cols>
  <sheetData>
    <row r="1" spans="2:6" ht="14.25" customHeight="1" x14ac:dyDescent="0.15">
      <c r="B1" s="170"/>
      <c r="C1" s="170"/>
      <c r="D1" s="170"/>
      <c r="E1" s="170"/>
      <c r="F1" s="177" t="s">
        <v>211</v>
      </c>
    </row>
    <row r="2" spans="2:6" ht="17.25" customHeight="1" x14ac:dyDescent="0.15">
      <c r="B2" s="488" t="s">
        <v>167</v>
      </c>
      <c r="C2" s="488"/>
      <c r="D2" s="488"/>
      <c r="E2" s="488"/>
      <c r="F2" s="488"/>
    </row>
    <row r="4" spans="2:6" ht="17.25" customHeight="1" x14ac:dyDescent="0.15">
      <c r="B4" s="489" t="s">
        <v>195</v>
      </c>
      <c r="C4" s="489"/>
      <c r="D4" s="489"/>
      <c r="E4" s="489"/>
      <c r="F4" s="489"/>
    </row>
    <row r="5" spans="2:6" ht="24.75" customHeight="1" x14ac:dyDescent="0.15">
      <c r="B5" s="178"/>
      <c r="C5" s="179"/>
      <c r="D5" s="178"/>
      <c r="E5" s="179"/>
      <c r="F5" s="179"/>
    </row>
    <row r="6" spans="2:6" ht="60" customHeight="1" x14ac:dyDescent="0.15">
      <c r="B6" s="490" t="s">
        <v>417</v>
      </c>
      <c r="C6" s="490"/>
      <c r="D6" s="490"/>
      <c r="E6" s="490"/>
      <c r="F6" s="490"/>
    </row>
    <row r="7" spans="2:6" ht="17.25" customHeight="1" x14ac:dyDescent="0.15">
      <c r="B7" s="178"/>
      <c r="C7" s="179"/>
      <c r="D7" s="178"/>
      <c r="E7" s="179"/>
      <c r="F7" s="179"/>
    </row>
    <row r="8" spans="2:6" ht="20.25" customHeight="1" x14ac:dyDescent="0.15">
      <c r="B8" s="178"/>
      <c r="C8" s="179"/>
      <c r="D8" s="178"/>
      <c r="E8" s="180" t="s">
        <v>180</v>
      </c>
      <c r="F8" s="181"/>
    </row>
    <row r="9" spans="2:6" ht="20.25" customHeight="1" x14ac:dyDescent="0.15">
      <c r="B9" s="178"/>
      <c r="C9" s="179"/>
      <c r="D9" s="178"/>
      <c r="E9" s="180" t="s">
        <v>181</v>
      </c>
      <c r="F9" s="181"/>
    </row>
    <row r="10" spans="2:6" ht="20.25" customHeight="1" x14ac:dyDescent="0.15">
      <c r="B10" s="178"/>
      <c r="C10" s="179"/>
      <c r="D10" s="178"/>
      <c r="E10" s="180" t="s">
        <v>188</v>
      </c>
      <c r="F10" s="181"/>
    </row>
    <row r="11" spans="2:6" ht="20.25" customHeight="1" x14ac:dyDescent="0.15">
      <c r="B11" s="178"/>
      <c r="C11" s="179"/>
      <c r="D11" s="178"/>
      <c r="E11" s="180" t="s">
        <v>183</v>
      </c>
      <c r="F11" s="181"/>
    </row>
    <row r="12" spans="2:6" ht="20.25" customHeight="1" x14ac:dyDescent="0.15">
      <c r="B12" s="178"/>
      <c r="C12" s="179"/>
      <c r="D12" s="178"/>
      <c r="E12" s="180" t="s">
        <v>184</v>
      </c>
      <c r="F12" s="181"/>
    </row>
    <row r="13" spans="2:6" ht="20.25" customHeight="1" x14ac:dyDescent="0.15">
      <c r="B13" s="178"/>
      <c r="C13" s="179"/>
      <c r="D13" s="178"/>
      <c r="E13" s="180" t="s">
        <v>185</v>
      </c>
      <c r="F13" s="181"/>
    </row>
    <row r="14" spans="2:6" ht="17.25" customHeight="1" x14ac:dyDescent="0.15">
      <c r="B14" s="178"/>
      <c r="C14" s="179"/>
      <c r="D14" s="178"/>
      <c r="E14" s="179"/>
      <c r="F14" s="179"/>
    </row>
    <row r="15" spans="2:6" ht="17.25" customHeight="1" x14ac:dyDescent="0.15">
      <c r="B15" s="491" t="s">
        <v>208</v>
      </c>
      <c r="C15" s="491"/>
      <c r="D15" s="491"/>
      <c r="E15" s="491"/>
      <c r="F15" s="491"/>
    </row>
    <row r="16" spans="2:6" ht="17.25" customHeight="1" x14ac:dyDescent="0.15">
      <c r="B16" s="178"/>
      <c r="C16" s="178"/>
      <c r="D16" s="178"/>
      <c r="E16" s="178"/>
      <c r="F16" s="178"/>
    </row>
    <row r="17" spans="1:27" s="183" customFormat="1" ht="45" customHeight="1" x14ac:dyDescent="0.15">
      <c r="B17" s="185" t="s">
        <v>209</v>
      </c>
      <c r="C17" s="186"/>
      <c r="D17" s="185"/>
      <c r="E17" s="186" t="s">
        <v>399</v>
      </c>
      <c r="F17" s="186"/>
    </row>
    <row r="18" spans="1:27" s="183" customFormat="1" ht="17.100000000000001" customHeight="1" x14ac:dyDescent="0.15">
      <c r="B18" s="342" t="s">
        <v>410</v>
      </c>
      <c r="C18" s="338"/>
      <c r="D18" s="337"/>
      <c r="E18" s="338"/>
      <c r="F18" s="338"/>
    </row>
    <row r="19" spans="1:27" ht="17.25" customHeight="1" x14ac:dyDescent="0.15">
      <c r="B19" s="178"/>
      <c r="C19" s="179"/>
      <c r="D19" s="178"/>
      <c r="E19" s="179"/>
      <c r="F19" s="179"/>
    </row>
    <row r="20" spans="1:27" s="153" customFormat="1" ht="45" customHeight="1" x14ac:dyDescent="0.15">
      <c r="A20" s="154"/>
      <c r="B20" s="492" t="s">
        <v>418</v>
      </c>
      <c r="C20" s="492"/>
      <c r="D20" s="492"/>
      <c r="E20" s="492"/>
      <c r="F20" s="492"/>
      <c r="G20" s="155"/>
      <c r="H20" s="155"/>
      <c r="I20" s="155"/>
      <c r="J20" s="155"/>
      <c r="K20" s="155"/>
      <c r="L20" s="155"/>
      <c r="M20" s="155"/>
      <c r="N20" s="155"/>
      <c r="O20" s="155"/>
      <c r="P20" s="155"/>
      <c r="Q20" s="155"/>
      <c r="R20" s="155"/>
      <c r="S20" s="155"/>
      <c r="T20" s="155"/>
      <c r="U20" s="155"/>
      <c r="V20" s="155"/>
      <c r="W20" s="155"/>
      <c r="X20" s="155"/>
      <c r="Y20" s="155"/>
      <c r="Z20" s="155"/>
      <c r="AA20" s="155"/>
    </row>
    <row r="21" spans="1:27" s="153" customFormat="1" ht="15" customHeight="1" x14ac:dyDescent="0.15">
      <c r="A21" s="154"/>
      <c r="B21" s="152"/>
      <c r="C21" s="152"/>
      <c r="D21" s="152"/>
      <c r="E21" s="152"/>
      <c r="F21" s="152"/>
      <c r="G21" s="155"/>
      <c r="H21" s="155"/>
      <c r="I21" s="155"/>
      <c r="J21" s="155"/>
      <c r="K21" s="155"/>
      <c r="L21" s="155"/>
      <c r="M21" s="155"/>
      <c r="N21" s="155"/>
      <c r="O21" s="155"/>
      <c r="P21" s="155"/>
      <c r="Q21" s="155"/>
      <c r="R21" s="155"/>
      <c r="S21" s="155"/>
      <c r="T21" s="155"/>
      <c r="U21" s="155"/>
      <c r="V21" s="155"/>
      <c r="W21" s="155"/>
      <c r="X21" s="155"/>
      <c r="Y21" s="155"/>
      <c r="Z21" s="155"/>
      <c r="AA21" s="155"/>
    </row>
    <row r="22" spans="1:27" ht="15.75" customHeight="1" x14ac:dyDescent="0.15">
      <c r="B22" s="170" t="s">
        <v>400</v>
      </c>
      <c r="C22" s="170"/>
      <c r="D22" s="178"/>
      <c r="E22" s="170"/>
      <c r="F22" s="179"/>
    </row>
    <row r="23" spans="1:27" ht="15.75" customHeight="1" x14ac:dyDescent="0.15">
      <c r="B23" s="170" t="s">
        <v>210</v>
      </c>
      <c r="C23" s="170"/>
      <c r="D23" s="178"/>
      <c r="E23" s="170"/>
      <c r="F23" s="179"/>
    </row>
    <row r="24" spans="1:27" ht="15.75" customHeight="1" x14ac:dyDescent="0.15">
      <c r="B24" s="170" t="s">
        <v>177</v>
      </c>
      <c r="C24" s="170"/>
      <c r="D24" s="178"/>
      <c r="E24" s="170"/>
      <c r="F24" s="179"/>
    </row>
    <row r="25" spans="1:27" ht="15.75" customHeight="1" x14ac:dyDescent="0.15">
      <c r="C25" s="176"/>
      <c r="E25" s="176"/>
    </row>
    <row r="26" spans="1:27" ht="15.75" customHeight="1" x14ac:dyDescent="0.15">
      <c r="C26" s="176"/>
      <c r="E26" s="176"/>
      <c r="F26" s="176"/>
    </row>
    <row r="27" spans="1:27" ht="17.25" customHeight="1" x14ac:dyDescent="0.15">
      <c r="C27" s="176"/>
      <c r="E27" s="176"/>
      <c r="F27" s="176"/>
    </row>
    <row r="28" spans="1:27" ht="17.25" customHeight="1" x14ac:dyDescent="0.15">
      <c r="C28" s="176"/>
      <c r="E28" s="176"/>
      <c r="F28" s="176"/>
    </row>
    <row r="29" spans="1:27" ht="17.25" customHeight="1" x14ac:dyDescent="0.15">
      <c r="C29" s="176"/>
      <c r="E29" s="176"/>
      <c r="F29" s="176"/>
    </row>
  </sheetData>
  <mergeCells count="5">
    <mergeCell ref="B2:F2"/>
    <mergeCell ref="B4:F4"/>
    <mergeCell ref="B6:F6"/>
    <mergeCell ref="B15:F15"/>
    <mergeCell ref="B20:F20"/>
  </mergeCells>
  <phoneticPr fontId="9"/>
  <pageMargins left="0.98425196850393704" right="0.98425196850393704" top="0.78740157480314965" bottom="0.59055118110236227" header="0.59055118110236227" footer="0.31496062992125984"/>
  <pageSetup paperSize="9" scale="9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77A8A-EDCF-4482-8D6E-872C60FB3080}">
  <sheetPr>
    <pageSetUpPr fitToPage="1"/>
  </sheetPr>
  <dimension ref="A1:AC35"/>
  <sheetViews>
    <sheetView showGridLines="0" view="pageBreakPreview" zoomScaleNormal="100" zoomScaleSheetLayoutView="100" workbookViewId="0">
      <selection activeCell="B28" sqref="B28"/>
    </sheetView>
  </sheetViews>
  <sheetFormatPr defaultColWidth="9" defaultRowHeight="17.25" customHeight="1" x14ac:dyDescent="0.15"/>
  <cols>
    <col min="1" max="1" width="3.33203125" style="176" customWidth="1"/>
    <col min="2" max="2" width="2.88671875" style="183" customWidth="1"/>
    <col min="3" max="3" width="15.6640625" style="184" customWidth="1"/>
    <col min="4" max="4" width="4.109375" style="183" customWidth="1"/>
    <col min="5" max="5" width="16.33203125" style="184" customWidth="1"/>
    <col min="6" max="6" width="45.6640625" style="184" customWidth="1"/>
    <col min="7" max="7" width="3.33203125" style="176" customWidth="1"/>
    <col min="8" max="205" width="9" style="176"/>
    <col min="206" max="206" width="2.88671875" style="176" customWidth="1"/>
    <col min="207" max="207" width="15.6640625" style="176" customWidth="1"/>
    <col min="208" max="208" width="4.109375" style="176" customWidth="1"/>
    <col min="209" max="209" width="16.33203125" style="176" customWidth="1"/>
    <col min="210" max="210" width="42.88671875" style="176" customWidth="1"/>
    <col min="211" max="461" width="9" style="176"/>
    <col min="462" max="462" width="2.88671875" style="176" customWidth="1"/>
    <col min="463" max="463" width="15.6640625" style="176" customWidth="1"/>
    <col min="464" max="464" width="4.109375" style="176" customWidth="1"/>
    <col min="465" max="465" width="16.33203125" style="176" customWidth="1"/>
    <col min="466" max="466" width="42.88671875" style="176" customWidth="1"/>
    <col min="467" max="717" width="9" style="176"/>
    <col min="718" max="718" width="2.88671875" style="176" customWidth="1"/>
    <col min="719" max="719" width="15.6640625" style="176" customWidth="1"/>
    <col min="720" max="720" width="4.109375" style="176" customWidth="1"/>
    <col min="721" max="721" width="16.33203125" style="176" customWidth="1"/>
    <col min="722" max="722" width="42.88671875" style="176" customWidth="1"/>
    <col min="723" max="973" width="9" style="176"/>
    <col min="974" max="974" width="2.88671875" style="176" customWidth="1"/>
    <col min="975" max="975" width="15.6640625" style="176" customWidth="1"/>
    <col min="976" max="976" width="4.109375" style="176" customWidth="1"/>
    <col min="977" max="977" width="16.33203125" style="176" customWidth="1"/>
    <col min="978" max="978" width="42.88671875" style="176" customWidth="1"/>
    <col min="979" max="1229" width="9" style="176"/>
    <col min="1230" max="1230" width="2.88671875" style="176" customWidth="1"/>
    <col min="1231" max="1231" width="15.6640625" style="176" customWidth="1"/>
    <col min="1232" max="1232" width="4.109375" style="176" customWidth="1"/>
    <col min="1233" max="1233" width="16.33203125" style="176" customWidth="1"/>
    <col min="1234" max="1234" width="42.88671875" style="176" customWidth="1"/>
    <col min="1235" max="1485" width="9" style="176"/>
    <col min="1486" max="1486" width="2.88671875" style="176" customWidth="1"/>
    <col min="1487" max="1487" width="15.6640625" style="176" customWidth="1"/>
    <col min="1488" max="1488" width="4.109375" style="176" customWidth="1"/>
    <col min="1489" max="1489" width="16.33203125" style="176" customWidth="1"/>
    <col min="1490" max="1490" width="42.88671875" style="176" customWidth="1"/>
    <col min="1491" max="1741" width="9" style="176"/>
    <col min="1742" max="1742" width="2.88671875" style="176" customWidth="1"/>
    <col min="1743" max="1743" width="15.6640625" style="176" customWidth="1"/>
    <col min="1744" max="1744" width="4.109375" style="176" customWidth="1"/>
    <col min="1745" max="1745" width="16.33203125" style="176" customWidth="1"/>
    <col min="1746" max="1746" width="42.88671875" style="176" customWidth="1"/>
    <col min="1747" max="1997" width="9" style="176"/>
    <col min="1998" max="1998" width="2.88671875" style="176" customWidth="1"/>
    <col min="1999" max="1999" width="15.6640625" style="176" customWidth="1"/>
    <col min="2000" max="2000" width="4.109375" style="176" customWidth="1"/>
    <col min="2001" max="2001" width="16.33203125" style="176" customWidth="1"/>
    <col min="2002" max="2002" width="42.88671875" style="176" customWidth="1"/>
    <col min="2003" max="2253" width="9" style="176"/>
    <col min="2254" max="2254" width="2.88671875" style="176" customWidth="1"/>
    <col min="2255" max="2255" width="15.6640625" style="176" customWidth="1"/>
    <col min="2256" max="2256" width="4.109375" style="176" customWidth="1"/>
    <col min="2257" max="2257" width="16.33203125" style="176" customWidth="1"/>
    <col min="2258" max="2258" width="42.88671875" style="176" customWidth="1"/>
    <col min="2259" max="2509" width="9" style="176"/>
    <col min="2510" max="2510" width="2.88671875" style="176" customWidth="1"/>
    <col min="2511" max="2511" width="15.6640625" style="176" customWidth="1"/>
    <col min="2512" max="2512" width="4.109375" style="176" customWidth="1"/>
    <col min="2513" max="2513" width="16.33203125" style="176" customWidth="1"/>
    <col min="2514" max="2514" width="42.88671875" style="176" customWidth="1"/>
    <col min="2515" max="2765" width="9" style="176"/>
    <col min="2766" max="2766" width="2.88671875" style="176" customWidth="1"/>
    <col min="2767" max="2767" width="15.6640625" style="176" customWidth="1"/>
    <col min="2768" max="2768" width="4.109375" style="176" customWidth="1"/>
    <col min="2769" max="2769" width="16.33203125" style="176" customWidth="1"/>
    <col min="2770" max="2770" width="42.88671875" style="176" customWidth="1"/>
    <col min="2771" max="3021" width="9" style="176"/>
    <col min="3022" max="3022" width="2.88671875" style="176" customWidth="1"/>
    <col min="3023" max="3023" width="15.6640625" style="176" customWidth="1"/>
    <col min="3024" max="3024" width="4.109375" style="176" customWidth="1"/>
    <col min="3025" max="3025" width="16.33203125" style="176" customWidth="1"/>
    <col min="3026" max="3026" width="42.88671875" style="176" customWidth="1"/>
    <col min="3027" max="3277" width="9" style="176"/>
    <col min="3278" max="3278" width="2.88671875" style="176" customWidth="1"/>
    <col min="3279" max="3279" width="15.6640625" style="176" customWidth="1"/>
    <col min="3280" max="3280" width="4.109375" style="176" customWidth="1"/>
    <col min="3281" max="3281" width="16.33203125" style="176" customWidth="1"/>
    <col min="3282" max="3282" width="42.88671875" style="176" customWidth="1"/>
    <col min="3283" max="3533" width="9" style="176"/>
    <col min="3534" max="3534" width="2.88671875" style="176" customWidth="1"/>
    <col min="3535" max="3535" width="15.6640625" style="176" customWidth="1"/>
    <col min="3536" max="3536" width="4.109375" style="176" customWidth="1"/>
    <col min="3537" max="3537" width="16.33203125" style="176" customWidth="1"/>
    <col min="3538" max="3538" width="42.88671875" style="176" customWidth="1"/>
    <col min="3539" max="3789" width="9" style="176"/>
    <col min="3790" max="3790" width="2.88671875" style="176" customWidth="1"/>
    <col min="3791" max="3791" width="15.6640625" style="176" customWidth="1"/>
    <col min="3792" max="3792" width="4.109375" style="176" customWidth="1"/>
    <col min="3793" max="3793" width="16.33203125" style="176" customWidth="1"/>
    <col min="3794" max="3794" width="42.88671875" style="176" customWidth="1"/>
    <col min="3795" max="4045" width="9" style="176"/>
    <col min="4046" max="4046" width="2.88671875" style="176" customWidth="1"/>
    <col min="4047" max="4047" width="15.6640625" style="176" customWidth="1"/>
    <col min="4048" max="4048" width="4.109375" style="176" customWidth="1"/>
    <col min="4049" max="4049" width="16.33203125" style="176" customWidth="1"/>
    <col min="4050" max="4050" width="42.88671875" style="176" customWidth="1"/>
    <col min="4051" max="4301" width="9" style="176"/>
    <col min="4302" max="4302" width="2.88671875" style="176" customWidth="1"/>
    <col min="4303" max="4303" width="15.6640625" style="176" customWidth="1"/>
    <col min="4304" max="4304" width="4.109375" style="176" customWidth="1"/>
    <col min="4305" max="4305" width="16.33203125" style="176" customWidth="1"/>
    <col min="4306" max="4306" width="42.88671875" style="176" customWidth="1"/>
    <col min="4307" max="4557" width="9" style="176"/>
    <col min="4558" max="4558" width="2.88671875" style="176" customWidth="1"/>
    <col min="4559" max="4559" width="15.6640625" style="176" customWidth="1"/>
    <col min="4560" max="4560" width="4.109375" style="176" customWidth="1"/>
    <col min="4561" max="4561" width="16.33203125" style="176" customWidth="1"/>
    <col min="4562" max="4562" width="42.88671875" style="176" customWidth="1"/>
    <col min="4563" max="4813" width="9" style="176"/>
    <col min="4814" max="4814" width="2.88671875" style="176" customWidth="1"/>
    <col min="4815" max="4815" width="15.6640625" style="176" customWidth="1"/>
    <col min="4816" max="4816" width="4.109375" style="176" customWidth="1"/>
    <col min="4817" max="4817" width="16.33203125" style="176" customWidth="1"/>
    <col min="4818" max="4818" width="42.88671875" style="176" customWidth="1"/>
    <col min="4819" max="5069" width="9" style="176"/>
    <col min="5070" max="5070" width="2.88671875" style="176" customWidth="1"/>
    <col min="5071" max="5071" width="15.6640625" style="176" customWidth="1"/>
    <col min="5072" max="5072" width="4.109375" style="176" customWidth="1"/>
    <col min="5073" max="5073" width="16.33203125" style="176" customWidth="1"/>
    <col min="5074" max="5074" width="42.88671875" style="176" customWidth="1"/>
    <col min="5075" max="5325" width="9" style="176"/>
    <col min="5326" max="5326" width="2.88671875" style="176" customWidth="1"/>
    <col min="5327" max="5327" width="15.6640625" style="176" customWidth="1"/>
    <col min="5328" max="5328" width="4.109375" style="176" customWidth="1"/>
    <col min="5329" max="5329" width="16.33203125" style="176" customWidth="1"/>
    <col min="5330" max="5330" width="42.88671875" style="176" customWidth="1"/>
    <col min="5331" max="5581" width="9" style="176"/>
    <col min="5582" max="5582" width="2.88671875" style="176" customWidth="1"/>
    <col min="5583" max="5583" width="15.6640625" style="176" customWidth="1"/>
    <col min="5584" max="5584" width="4.109375" style="176" customWidth="1"/>
    <col min="5585" max="5585" width="16.33203125" style="176" customWidth="1"/>
    <col min="5586" max="5586" width="42.88671875" style="176" customWidth="1"/>
    <col min="5587" max="5837" width="9" style="176"/>
    <col min="5838" max="5838" width="2.88671875" style="176" customWidth="1"/>
    <col min="5839" max="5839" width="15.6640625" style="176" customWidth="1"/>
    <col min="5840" max="5840" width="4.109375" style="176" customWidth="1"/>
    <col min="5841" max="5841" width="16.33203125" style="176" customWidth="1"/>
    <col min="5842" max="5842" width="42.88671875" style="176" customWidth="1"/>
    <col min="5843" max="6093" width="9" style="176"/>
    <col min="6094" max="6094" width="2.88671875" style="176" customWidth="1"/>
    <col min="6095" max="6095" width="15.6640625" style="176" customWidth="1"/>
    <col min="6096" max="6096" width="4.109375" style="176" customWidth="1"/>
    <col min="6097" max="6097" width="16.33203125" style="176" customWidth="1"/>
    <col min="6098" max="6098" width="42.88671875" style="176" customWidth="1"/>
    <col min="6099" max="6349" width="9" style="176"/>
    <col min="6350" max="6350" width="2.88671875" style="176" customWidth="1"/>
    <col min="6351" max="6351" width="15.6640625" style="176" customWidth="1"/>
    <col min="6352" max="6352" width="4.109375" style="176" customWidth="1"/>
    <col min="6353" max="6353" width="16.33203125" style="176" customWidth="1"/>
    <col min="6354" max="6354" width="42.88671875" style="176" customWidth="1"/>
    <col min="6355" max="6605" width="9" style="176"/>
    <col min="6606" max="6606" width="2.88671875" style="176" customWidth="1"/>
    <col min="6607" max="6607" width="15.6640625" style="176" customWidth="1"/>
    <col min="6608" max="6608" width="4.109375" style="176" customWidth="1"/>
    <col min="6609" max="6609" width="16.33203125" style="176" customWidth="1"/>
    <col min="6610" max="6610" width="42.88671875" style="176" customWidth="1"/>
    <col min="6611" max="6861" width="9" style="176"/>
    <col min="6862" max="6862" width="2.88671875" style="176" customWidth="1"/>
    <col min="6863" max="6863" width="15.6640625" style="176" customWidth="1"/>
    <col min="6864" max="6864" width="4.109375" style="176" customWidth="1"/>
    <col min="6865" max="6865" width="16.33203125" style="176" customWidth="1"/>
    <col min="6866" max="6866" width="42.88671875" style="176" customWidth="1"/>
    <col min="6867" max="7117" width="9" style="176"/>
    <col min="7118" max="7118" width="2.88671875" style="176" customWidth="1"/>
    <col min="7119" max="7119" width="15.6640625" style="176" customWidth="1"/>
    <col min="7120" max="7120" width="4.109375" style="176" customWidth="1"/>
    <col min="7121" max="7121" width="16.33203125" style="176" customWidth="1"/>
    <col min="7122" max="7122" width="42.88671875" style="176" customWidth="1"/>
    <col min="7123" max="7373" width="9" style="176"/>
    <col min="7374" max="7374" width="2.88671875" style="176" customWidth="1"/>
    <col min="7375" max="7375" width="15.6640625" style="176" customWidth="1"/>
    <col min="7376" max="7376" width="4.109375" style="176" customWidth="1"/>
    <col min="7377" max="7377" width="16.33203125" style="176" customWidth="1"/>
    <col min="7378" max="7378" width="42.88671875" style="176" customWidth="1"/>
    <col min="7379" max="7629" width="9" style="176"/>
    <col min="7630" max="7630" width="2.88671875" style="176" customWidth="1"/>
    <col min="7631" max="7631" width="15.6640625" style="176" customWidth="1"/>
    <col min="7632" max="7632" width="4.109375" style="176" customWidth="1"/>
    <col min="7633" max="7633" width="16.33203125" style="176" customWidth="1"/>
    <col min="7634" max="7634" width="42.88671875" style="176" customWidth="1"/>
    <col min="7635" max="7885" width="9" style="176"/>
    <col min="7886" max="7886" width="2.88671875" style="176" customWidth="1"/>
    <col min="7887" max="7887" width="15.6640625" style="176" customWidth="1"/>
    <col min="7888" max="7888" width="4.109375" style="176" customWidth="1"/>
    <col min="7889" max="7889" width="16.33203125" style="176" customWidth="1"/>
    <col min="7890" max="7890" width="42.88671875" style="176" customWidth="1"/>
    <col min="7891" max="8141" width="9" style="176"/>
    <col min="8142" max="8142" width="2.88671875" style="176" customWidth="1"/>
    <col min="8143" max="8143" width="15.6640625" style="176" customWidth="1"/>
    <col min="8144" max="8144" width="4.109375" style="176" customWidth="1"/>
    <col min="8145" max="8145" width="16.33203125" style="176" customWidth="1"/>
    <col min="8146" max="8146" width="42.88671875" style="176" customWidth="1"/>
    <col min="8147" max="8397" width="9" style="176"/>
    <col min="8398" max="8398" width="2.88671875" style="176" customWidth="1"/>
    <col min="8399" max="8399" width="15.6640625" style="176" customWidth="1"/>
    <col min="8400" max="8400" width="4.109375" style="176" customWidth="1"/>
    <col min="8401" max="8401" width="16.33203125" style="176" customWidth="1"/>
    <col min="8402" max="8402" width="42.88671875" style="176" customWidth="1"/>
    <col min="8403" max="8653" width="9" style="176"/>
    <col min="8654" max="8654" width="2.88671875" style="176" customWidth="1"/>
    <col min="8655" max="8655" width="15.6640625" style="176" customWidth="1"/>
    <col min="8656" max="8656" width="4.109375" style="176" customWidth="1"/>
    <col min="8657" max="8657" width="16.33203125" style="176" customWidth="1"/>
    <col min="8658" max="8658" width="42.88671875" style="176" customWidth="1"/>
    <col min="8659" max="8909" width="9" style="176"/>
    <col min="8910" max="8910" width="2.88671875" style="176" customWidth="1"/>
    <col min="8911" max="8911" width="15.6640625" style="176" customWidth="1"/>
    <col min="8912" max="8912" width="4.109375" style="176" customWidth="1"/>
    <col min="8913" max="8913" width="16.33203125" style="176" customWidth="1"/>
    <col min="8914" max="8914" width="42.88671875" style="176" customWidth="1"/>
    <col min="8915" max="9165" width="9" style="176"/>
    <col min="9166" max="9166" width="2.88671875" style="176" customWidth="1"/>
    <col min="9167" max="9167" width="15.6640625" style="176" customWidth="1"/>
    <col min="9168" max="9168" width="4.109375" style="176" customWidth="1"/>
    <col min="9169" max="9169" width="16.33203125" style="176" customWidth="1"/>
    <col min="9170" max="9170" width="42.88671875" style="176" customWidth="1"/>
    <col min="9171" max="9421" width="9" style="176"/>
    <col min="9422" max="9422" width="2.88671875" style="176" customWidth="1"/>
    <col min="9423" max="9423" width="15.6640625" style="176" customWidth="1"/>
    <col min="9424" max="9424" width="4.109375" style="176" customWidth="1"/>
    <col min="9425" max="9425" width="16.33203125" style="176" customWidth="1"/>
    <col min="9426" max="9426" width="42.88671875" style="176" customWidth="1"/>
    <col min="9427" max="9677" width="9" style="176"/>
    <col min="9678" max="9678" width="2.88671875" style="176" customWidth="1"/>
    <col min="9679" max="9679" width="15.6640625" style="176" customWidth="1"/>
    <col min="9680" max="9680" width="4.109375" style="176" customWidth="1"/>
    <col min="9681" max="9681" width="16.33203125" style="176" customWidth="1"/>
    <col min="9682" max="9682" width="42.88671875" style="176" customWidth="1"/>
    <col min="9683" max="9933" width="9" style="176"/>
    <col min="9934" max="9934" width="2.88671875" style="176" customWidth="1"/>
    <col min="9935" max="9935" width="15.6640625" style="176" customWidth="1"/>
    <col min="9936" max="9936" width="4.109375" style="176" customWidth="1"/>
    <col min="9937" max="9937" width="16.33203125" style="176" customWidth="1"/>
    <col min="9938" max="9938" width="42.88671875" style="176" customWidth="1"/>
    <col min="9939" max="10189" width="9" style="176"/>
    <col min="10190" max="10190" width="2.88671875" style="176" customWidth="1"/>
    <col min="10191" max="10191" width="15.6640625" style="176" customWidth="1"/>
    <col min="10192" max="10192" width="4.109375" style="176" customWidth="1"/>
    <col min="10193" max="10193" width="16.33203125" style="176" customWidth="1"/>
    <col min="10194" max="10194" width="42.88671875" style="176" customWidth="1"/>
    <col min="10195" max="10445" width="9" style="176"/>
    <col min="10446" max="10446" width="2.88671875" style="176" customWidth="1"/>
    <col min="10447" max="10447" width="15.6640625" style="176" customWidth="1"/>
    <col min="10448" max="10448" width="4.109375" style="176" customWidth="1"/>
    <col min="10449" max="10449" width="16.33203125" style="176" customWidth="1"/>
    <col min="10450" max="10450" width="42.88671875" style="176" customWidth="1"/>
    <col min="10451" max="10701" width="9" style="176"/>
    <col min="10702" max="10702" width="2.88671875" style="176" customWidth="1"/>
    <col min="10703" max="10703" width="15.6640625" style="176" customWidth="1"/>
    <col min="10704" max="10704" width="4.109375" style="176" customWidth="1"/>
    <col min="10705" max="10705" width="16.33203125" style="176" customWidth="1"/>
    <col min="10706" max="10706" width="42.88671875" style="176" customWidth="1"/>
    <col min="10707" max="10957" width="9" style="176"/>
    <col min="10958" max="10958" width="2.88671875" style="176" customWidth="1"/>
    <col min="10959" max="10959" width="15.6640625" style="176" customWidth="1"/>
    <col min="10960" max="10960" width="4.109375" style="176" customWidth="1"/>
    <col min="10961" max="10961" width="16.33203125" style="176" customWidth="1"/>
    <col min="10962" max="10962" width="42.88671875" style="176" customWidth="1"/>
    <col min="10963" max="11213" width="9" style="176"/>
    <col min="11214" max="11214" width="2.88671875" style="176" customWidth="1"/>
    <col min="11215" max="11215" width="15.6640625" style="176" customWidth="1"/>
    <col min="11216" max="11216" width="4.109375" style="176" customWidth="1"/>
    <col min="11217" max="11217" width="16.33203125" style="176" customWidth="1"/>
    <col min="11218" max="11218" width="42.88671875" style="176" customWidth="1"/>
    <col min="11219" max="11469" width="9" style="176"/>
    <col min="11470" max="11470" width="2.88671875" style="176" customWidth="1"/>
    <col min="11471" max="11471" width="15.6640625" style="176" customWidth="1"/>
    <col min="11472" max="11472" width="4.109375" style="176" customWidth="1"/>
    <col min="11473" max="11473" width="16.33203125" style="176" customWidth="1"/>
    <col min="11474" max="11474" width="42.88671875" style="176" customWidth="1"/>
    <col min="11475" max="11725" width="9" style="176"/>
    <col min="11726" max="11726" width="2.88671875" style="176" customWidth="1"/>
    <col min="11727" max="11727" width="15.6640625" style="176" customWidth="1"/>
    <col min="11728" max="11728" width="4.109375" style="176" customWidth="1"/>
    <col min="11729" max="11729" width="16.33203125" style="176" customWidth="1"/>
    <col min="11730" max="11730" width="42.88671875" style="176" customWidth="1"/>
    <col min="11731" max="11981" width="9" style="176"/>
    <col min="11982" max="11982" width="2.88671875" style="176" customWidth="1"/>
    <col min="11983" max="11983" width="15.6640625" style="176" customWidth="1"/>
    <col min="11984" max="11984" width="4.109375" style="176" customWidth="1"/>
    <col min="11985" max="11985" width="16.33203125" style="176" customWidth="1"/>
    <col min="11986" max="11986" width="42.88671875" style="176" customWidth="1"/>
    <col min="11987" max="12237" width="9" style="176"/>
    <col min="12238" max="12238" width="2.88671875" style="176" customWidth="1"/>
    <col min="12239" max="12239" width="15.6640625" style="176" customWidth="1"/>
    <col min="12240" max="12240" width="4.109375" style="176" customWidth="1"/>
    <col min="12241" max="12241" width="16.33203125" style="176" customWidth="1"/>
    <col min="12242" max="12242" width="42.88671875" style="176" customWidth="1"/>
    <col min="12243" max="12493" width="9" style="176"/>
    <col min="12494" max="12494" width="2.88671875" style="176" customWidth="1"/>
    <col min="12495" max="12495" width="15.6640625" style="176" customWidth="1"/>
    <col min="12496" max="12496" width="4.109375" style="176" customWidth="1"/>
    <col min="12497" max="12497" width="16.33203125" style="176" customWidth="1"/>
    <col min="12498" max="12498" width="42.88671875" style="176" customWidth="1"/>
    <col min="12499" max="12749" width="9" style="176"/>
    <col min="12750" max="12750" width="2.88671875" style="176" customWidth="1"/>
    <col min="12751" max="12751" width="15.6640625" style="176" customWidth="1"/>
    <col min="12752" max="12752" width="4.109375" style="176" customWidth="1"/>
    <col min="12753" max="12753" width="16.33203125" style="176" customWidth="1"/>
    <col min="12754" max="12754" width="42.88671875" style="176" customWidth="1"/>
    <col min="12755" max="13005" width="9" style="176"/>
    <col min="13006" max="13006" width="2.88671875" style="176" customWidth="1"/>
    <col min="13007" max="13007" width="15.6640625" style="176" customWidth="1"/>
    <col min="13008" max="13008" width="4.109375" style="176" customWidth="1"/>
    <col min="13009" max="13009" width="16.33203125" style="176" customWidth="1"/>
    <col min="13010" max="13010" width="42.88671875" style="176" customWidth="1"/>
    <col min="13011" max="13261" width="9" style="176"/>
    <col min="13262" max="13262" width="2.88671875" style="176" customWidth="1"/>
    <col min="13263" max="13263" width="15.6640625" style="176" customWidth="1"/>
    <col min="13264" max="13264" width="4.109375" style="176" customWidth="1"/>
    <col min="13265" max="13265" width="16.33203125" style="176" customWidth="1"/>
    <col min="13266" max="13266" width="42.88671875" style="176" customWidth="1"/>
    <col min="13267" max="13517" width="9" style="176"/>
    <col min="13518" max="13518" width="2.88671875" style="176" customWidth="1"/>
    <col min="13519" max="13519" width="15.6640625" style="176" customWidth="1"/>
    <col min="13520" max="13520" width="4.109375" style="176" customWidth="1"/>
    <col min="13521" max="13521" width="16.33203125" style="176" customWidth="1"/>
    <col min="13522" max="13522" width="42.88671875" style="176" customWidth="1"/>
    <col min="13523" max="13773" width="9" style="176"/>
    <col min="13774" max="13774" width="2.88671875" style="176" customWidth="1"/>
    <col min="13775" max="13775" width="15.6640625" style="176" customWidth="1"/>
    <col min="13776" max="13776" width="4.109375" style="176" customWidth="1"/>
    <col min="13777" max="13777" width="16.33203125" style="176" customWidth="1"/>
    <col min="13778" max="13778" width="42.88671875" style="176" customWidth="1"/>
    <col min="13779" max="14029" width="9" style="176"/>
    <col min="14030" max="14030" width="2.88671875" style="176" customWidth="1"/>
    <col min="14031" max="14031" width="15.6640625" style="176" customWidth="1"/>
    <col min="14032" max="14032" width="4.109375" style="176" customWidth="1"/>
    <col min="14033" max="14033" width="16.33203125" style="176" customWidth="1"/>
    <col min="14034" max="14034" width="42.88671875" style="176" customWidth="1"/>
    <col min="14035" max="14285" width="9" style="176"/>
    <col min="14286" max="14286" width="2.88671875" style="176" customWidth="1"/>
    <col min="14287" max="14287" width="15.6640625" style="176" customWidth="1"/>
    <col min="14288" max="14288" width="4.109375" style="176" customWidth="1"/>
    <col min="14289" max="14289" width="16.33203125" style="176" customWidth="1"/>
    <col min="14290" max="14290" width="42.88671875" style="176" customWidth="1"/>
    <col min="14291" max="14541" width="9" style="176"/>
    <col min="14542" max="14542" width="2.88671875" style="176" customWidth="1"/>
    <col min="14543" max="14543" width="15.6640625" style="176" customWidth="1"/>
    <col min="14544" max="14544" width="4.109375" style="176" customWidth="1"/>
    <col min="14545" max="14545" width="16.33203125" style="176" customWidth="1"/>
    <col min="14546" max="14546" width="42.88671875" style="176" customWidth="1"/>
    <col min="14547" max="14797" width="9" style="176"/>
    <col min="14798" max="14798" width="2.88671875" style="176" customWidth="1"/>
    <col min="14799" max="14799" width="15.6640625" style="176" customWidth="1"/>
    <col min="14800" max="14800" width="4.109375" style="176" customWidth="1"/>
    <col min="14801" max="14801" width="16.33203125" style="176" customWidth="1"/>
    <col min="14802" max="14802" width="42.88671875" style="176" customWidth="1"/>
    <col min="14803" max="15053" width="9" style="176"/>
    <col min="15054" max="15054" width="2.88671875" style="176" customWidth="1"/>
    <col min="15055" max="15055" width="15.6640625" style="176" customWidth="1"/>
    <col min="15056" max="15056" width="4.109375" style="176" customWidth="1"/>
    <col min="15057" max="15057" width="16.33203125" style="176" customWidth="1"/>
    <col min="15058" max="15058" width="42.88671875" style="176" customWidth="1"/>
    <col min="15059" max="15309" width="9" style="176"/>
    <col min="15310" max="15310" width="2.88671875" style="176" customWidth="1"/>
    <col min="15311" max="15311" width="15.6640625" style="176" customWidth="1"/>
    <col min="15312" max="15312" width="4.109375" style="176" customWidth="1"/>
    <col min="15313" max="15313" width="16.33203125" style="176" customWidth="1"/>
    <col min="15314" max="15314" width="42.88671875" style="176" customWidth="1"/>
    <col min="15315" max="15565" width="9" style="176"/>
    <col min="15566" max="15566" width="2.88671875" style="176" customWidth="1"/>
    <col min="15567" max="15567" width="15.6640625" style="176" customWidth="1"/>
    <col min="15568" max="15568" width="4.109375" style="176" customWidth="1"/>
    <col min="15569" max="15569" width="16.33203125" style="176" customWidth="1"/>
    <col min="15570" max="15570" width="42.88671875" style="176" customWidth="1"/>
    <col min="15571" max="15821" width="9" style="176"/>
    <col min="15822" max="15822" width="2.88671875" style="176" customWidth="1"/>
    <col min="15823" max="15823" width="15.6640625" style="176" customWidth="1"/>
    <col min="15824" max="15824" width="4.109375" style="176" customWidth="1"/>
    <col min="15825" max="15825" width="16.33203125" style="176" customWidth="1"/>
    <col min="15826" max="15826" width="42.88671875" style="176" customWidth="1"/>
    <col min="15827" max="16077" width="9" style="176"/>
    <col min="16078" max="16078" width="2.88671875" style="176" customWidth="1"/>
    <col min="16079" max="16079" width="15.6640625" style="176" customWidth="1"/>
    <col min="16080" max="16080" width="4.109375" style="176" customWidth="1"/>
    <col min="16081" max="16081" width="16.33203125" style="176" customWidth="1"/>
    <col min="16082" max="16082" width="42.88671875" style="176" customWidth="1"/>
    <col min="16083" max="16384" width="9" style="176"/>
  </cols>
  <sheetData>
    <row r="1" spans="2:6" ht="14.25" customHeight="1" x14ac:dyDescent="0.15">
      <c r="B1" s="170"/>
      <c r="C1" s="170"/>
      <c r="D1" s="170"/>
      <c r="E1" s="170"/>
      <c r="F1" s="177" t="s">
        <v>218</v>
      </c>
    </row>
    <row r="2" spans="2:6" ht="17.25" customHeight="1" x14ac:dyDescent="0.15">
      <c r="B2" s="488" t="s">
        <v>212</v>
      </c>
      <c r="C2" s="488"/>
      <c r="D2" s="488"/>
      <c r="E2" s="488"/>
      <c r="F2" s="488"/>
    </row>
    <row r="4" spans="2:6" ht="17.25" customHeight="1" x14ac:dyDescent="0.15">
      <c r="B4" s="489" t="s">
        <v>195</v>
      </c>
      <c r="C4" s="489"/>
      <c r="D4" s="489"/>
      <c r="E4" s="489"/>
      <c r="F4" s="489"/>
    </row>
    <row r="5" spans="2:6" ht="15" customHeight="1" x14ac:dyDescent="0.15">
      <c r="B5" s="178"/>
      <c r="C5" s="179"/>
      <c r="D5" s="178"/>
      <c r="E5" s="179"/>
      <c r="F5" s="179"/>
    </row>
    <row r="6" spans="2:6" ht="30" customHeight="1" x14ac:dyDescent="0.15">
      <c r="B6" s="490" t="s">
        <v>213</v>
      </c>
      <c r="C6" s="490"/>
      <c r="D6" s="490"/>
      <c r="E6" s="490"/>
      <c r="F6" s="490"/>
    </row>
    <row r="7" spans="2:6" ht="17.25" customHeight="1" x14ac:dyDescent="0.15">
      <c r="B7" s="178"/>
      <c r="C7" s="179"/>
      <c r="D7" s="178"/>
      <c r="E7" s="179"/>
      <c r="F7" s="179"/>
    </row>
    <row r="8" spans="2:6" ht="20.25" customHeight="1" x14ac:dyDescent="0.15">
      <c r="B8" s="178"/>
      <c r="C8" s="179"/>
      <c r="D8" s="178"/>
      <c r="E8" s="180" t="s">
        <v>180</v>
      </c>
      <c r="F8" s="181"/>
    </row>
    <row r="9" spans="2:6" ht="20.25" customHeight="1" x14ac:dyDescent="0.15">
      <c r="B9" s="178"/>
      <c r="C9" s="179"/>
      <c r="D9" s="178"/>
      <c r="E9" s="180" t="s">
        <v>181</v>
      </c>
      <c r="F9" s="181"/>
    </row>
    <row r="10" spans="2:6" ht="20.25" customHeight="1" x14ac:dyDescent="0.15">
      <c r="B10" s="178"/>
      <c r="C10" s="179"/>
      <c r="D10" s="178"/>
      <c r="E10" s="180" t="s">
        <v>188</v>
      </c>
      <c r="F10" s="181"/>
    </row>
    <row r="11" spans="2:6" ht="20.25" customHeight="1" x14ac:dyDescent="0.15">
      <c r="B11" s="178"/>
      <c r="C11" s="179"/>
      <c r="D11" s="178"/>
      <c r="E11" s="180" t="s">
        <v>183</v>
      </c>
      <c r="F11" s="181"/>
    </row>
    <row r="12" spans="2:6" ht="20.25" customHeight="1" x14ac:dyDescent="0.15">
      <c r="B12" s="178"/>
      <c r="C12" s="179"/>
      <c r="D12" s="178"/>
      <c r="E12" s="180" t="s">
        <v>184</v>
      </c>
      <c r="F12" s="181"/>
    </row>
    <row r="13" spans="2:6" ht="20.25" customHeight="1" x14ac:dyDescent="0.15">
      <c r="B13" s="178"/>
      <c r="C13" s="179"/>
      <c r="D13" s="178"/>
      <c r="E13" s="180" t="s">
        <v>185</v>
      </c>
      <c r="F13" s="181"/>
    </row>
    <row r="14" spans="2:6" ht="17.25" customHeight="1" x14ac:dyDescent="0.15">
      <c r="B14" s="178"/>
      <c r="C14" s="179"/>
      <c r="D14" s="178"/>
      <c r="E14" s="179"/>
      <c r="F14" s="179"/>
    </row>
    <row r="15" spans="2:6" ht="17.25" customHeight="1" x14ac:dyDescent="0.15">
      <c r="B15" s="491" t="s">
        <v>208</v>
      </c>
      <c r="C15" s="491"/>
      <c r="D15" s="491"/>
      <c r="E15" s="491"/>
      <c r="F15" s="491"/>
    </row>
    <row r="16" spans="2:6" ht="12" customHeight="1" x14ac:dyDescent="0.15">
      <c r="B16" s="178"/>
      <c r="C16" s="178"/>
      <c r="D16" s="178"/>
      <c r="E16" s="178"/>
      <c r="F16" s="178"/>
    </row>
    <row r="17" spans="1:29" s="153" customFormat="1" ht="105.75" customHeight="1" x14ac:dyDescent="0.15">
      <c r="A17" s="154"/>
      <c r="B17" s="495" t="s">
        <v>401</v>
      </c>
      <c r="C17" s="496"/>
      <c r="D17" s="496"/>
      <c r="E17" s="496"/>
      <c r="F17" s="497"/>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s="153" customFormat="1" ht="75" customHeight="1" x14ac:dyDescent="0.15">
      <c r="A18" s="154"/>
      <c r="B18" s="493" t="s">
        <v>402</v>
      </c>
      <c r="C18" s="492"/>
      <c r="D18" s="492"/>
      <c r="E18" s="492"/>
      <c r="F18" s="494"/>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row>
    <row r="19" spans="1:29" s="153" customFormat="1" ht="62.25" customHeight="1" x14ac:dyDescent="0.15">
      <c r="A19" s="154"/>
      <c r="B19" s="493" t="s">
        <v>407</v>
      </c>
      <c r="C19" s="492"/>
      <c r="D19" s="492"/>
      <c r="E19" s="492"/>
      <c r="F19" s="494"/>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row>
    <row r="20" spans="1:29" s="153" customFormat="1" ht="50.1" customHeight="1" x14ac:dyDescent="0.15">
      <c r="A20" s="154"/>
      <c r="B20" s="493" t="s">
        <v>419</v>
      </c>
      <c r="C20" s="492"/>
      <c r="D20" s="492"/>
      <c r="E20" s="492"/>
      <c r="F20" s="494"/>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row>
    <row r="21" spans="1:29" s="153" customFormat="1" ht="50.1" customHeight="1" x14ac:dyDescent="0.15">
      <c r="A21" s="154"/>
      <c r="B21" s="498" t="s">
        <v>214</v>
      </c>
      <c r="C21" s="499"/>
      <c r="D21" s="499"/>
      <c r="E21" s="499"/>
      <c r="F21" s="500"/>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row>
    <row r="22" spans="1:29" s="153" customFormat="1" ht="15" customHeight="1" x14ac:dyDescent="0.15">
      <c r="A22" s="154"/>
      <c r="B22" s="152"/>
      <c r="C22" s="152"/>
      <c r="D22" s="152"/>
      <c r="E22" s="152"/>
      <c r="F22" s="152"/>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row>
    <row r="23" spans="1:29" s="183" customFormat="1" ht="30" customHeight="1" x14ac:dyDescent="0.15">
      <c r="B23" s="501" t="s">
        <v>215</v>
      </c>
      <c r="C23" s="502"/>
      <c r="D23" s="503"/>
      <c r="E23" s="180" t="s">
        <v>216</v>
      </c>
      <c r="F23" s="180" t="s">
        <v>404</v>
      </c>
    </row>
    <row r="24" spans="1:29" s="153" customFormat="1" ht="30" customHeight="1" x14ac:dyDescent="0.15">
      <c r="A24" s="154"/>
      <c r="B24" s="504"/>
      <c r="C24" s="505"/>
      <c r="D24" s="506"/>
      <c r="E24" s="180" t="s">
        <v>217</v>
      </c>
      <c r="F24" s="180" t="s">
        <v>404</v>
      </c>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row>
    <row r="25" spans="1:29" s="153" customFormat="1" ht="15" customHeight="1" x14ac:dyDescent="0.15">
      <c r="A25" s="154"/>
      <c r="B25" s="152"/>
      <c r="C25" s="152"/>
      <c r="D25" s="152"/>
      <c r="E25" s="152"/>
      <c r="F25" s="152"/>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6" spans="1:29" s="153" customFormat="1" ht="60" customHeight="1" x14ac:dyDescent="0.15">
      <c r="A26" s="154"/>
      <c r="B26" s="492" t="s">
        <v>420</v>
      </c>
      <c r="C26" s="492"/>
      <c r="D26" s="492"/>
      <c r="E26" s="492"/>
      <c r="F26" s="492"/>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row>
    <row r="27" spans="1:29" s="153" customFormat="1" ht="15" customHeight="1" x14ac:dyDescent="0.15">
      <c r="A27" s="154"/>
      <c r="B27" s="152"/>
      <c r="C27" s="152"/>
      <c r="D27" s="152"/>
      <c r="E27" s="152"/>
      <c r="F27" s="152"/>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row>
    <row r="28" spans="1:29" ht="15.75" customHeight="1" x14ac:dyDescent="0.15">
      <c r="B28" s="170" t="s">
        <v>403</v>
      </c>
      <c r="C28" s="170"/>
      <c r="D28" s="178"/>
      <c r="E28" s="170"/>
      <c r="F28" s="179"/>
    </row>
    <row r="29" spans="1:29" ht="15.75" customHeight="1" x14ac:dyDescent="0.15">
      <c r="B29" s="170" t="s">
        <v>210</v>
      </c>
      <c r="C29" s="170"/>
      <c r="D29" s="178"/>
      <c r="E29" s="170"/>
      <c r="F29" s="179"/>
    </row>
    <row r="30" spans="1:29" ht="15.75" customHeight="1" x14ac:dyDescent="0.15">
      <c r="B30" s="170" t="s">
        <v>421</v>
      </c>
      <c r="C30" s="170"/>
      <c r="D30" s="178"/>
      <c r="E30" s="170"/>
      <c r="F30" s="179"/>
    </row>
    <row r="31" spans="1:29" ht="15.75" customHeight="1" x14ac:dyDescent="0.15">
      <c r="C31" s="176"/>
      <c r="E31" s="176"/>
    </row>
    <row r="32" spans="1:29" ht="15.75" customHeight="1" x14ac:dyDescent="0.15">
      <c r="C32" s="176"/>
      <c r="E32" s="176"/>
      <c r="F32" s="176"/>
    </row>
    <row r="33" spans="3:6" ht="17.25" customHeight="1" x14ac:dyDescent="0.15">
      <c r="C33" s="176"/>
      <c r="E33" s="176"/>
      <c r="F33" s="176"/>
    </row>
    <row r="34" spans="3:6" ht="17.25" customHeight="1" x14ac:dyDescent="0.15">
      <c r="C34" s="176"/>
      <c r="E34" s="176"/>
      <c r="F34" s="176"/>
    </row>
    <row r="35" spans="3:6" ht="17.25" customHeight="1" x14ac:dyDescent="0.15">
      <c r="C35" s="176"/>
      <c r="E35" s="176"/>
      <c r="F35" s="176"/>
    </row>
  </sheetData>
  <mergeCells count="11">
    <mergeCell ref="B19:F19"/>
    <mergeCell ref="B20:F20"/>
    <mergeCell ref="B21:F21"/>
    <mergeCell ref="B23:D24"/>
    <mergeCell ref="B26:F26"/>
    <mergeCell ref="B18:F18"/>
    <mergeCell ref="B2:F2"/>
    <mergeCell ref="B4:F4"/>
    <mergeCell ref="B6:F6"/>
    <mergeCell ref="B15:F15"/>
    <mergeCell ref="B17:F17"/>
  </mergeCells>
  <phoneticPr fontId="9"/>
  <pageMargins left="0.98425196850393704" right="0.98425196850393704" top="0.78740157480314965" bottom="0.59055118110236227" header="0.59055118110236227" footer="0.31496062992125984"/>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751C-36FC-4544-8C29-639BD381F31E}">
  <dimension ref="A1:S98"/>
  <sheetViews>
    <sheetView showGridLines="0" view="pageBreakPreview" zoomScale="80" zoomScaleNormal="85" zoomScaleSheetLayoutView="80" workbookViewId="0">
      <selection activeCell="M103" sqref="M103"/>
    </sheetView>
  </sheetViews>
  <sheetFormatPr defaultRowHeight="12" x14ac:dyDescent="0.15"/>
  <cols>
    <col min="1" max="1" width="2.33203125" customWidth="1"/>
    <col min="2" max="2" width="4.6640625" bestFit="1" customWidth="1"/>
    <col min="3" max="3" width="18.6640625" bestFit="1" customWidth="1"/>
    <col min="4" max="5" width="15.33203125" customWidth="1"/>
    <col min="6" max="8" width="14.33203125" customWidth="1"/>
    <col min="9" max="9" width="15.33203125" customWidth="1"/>
    <col min="10" max="10" width="13.88671875" bestFit="1" customWidth="1"/>
    <col min="11" max="14" width="14.33203125" customWidth="1"/>
    <col min="15" max="16" width="15.33203125" customWidth="1"/>
    <col min="17" max="17" width="2.33203125" customWidth="1"/>
    <col min="19" max="19" width="12.6640625" customWidth="1"/>
  </cols>
  <sheetData>
    <row r="1" spans="1:19" ht="16.5" customHeight="1" x14ac:dyDescent="0.15">
      <c r="P1" s="177" t="s">
        <v>405</v>
      </c>
    </row>
    <row r="2" spans="1:19" ht="16.5" customHeight="1" x14ac:dyDescent="0.15">
      <c r="A2" s="195"/>
      <c r="B2" s="430" t="s">
        <v>395</v>
      </c>
      <c r="C2" s="283"/>
      <c r="D2" s="283"/>
      <c r="E2" s="283"/>
      <c r="F2" s="283"/>
      <c r="G2" s="283"/>
      <c r="H2" s="283"/>
      <c r="I2" s="283"/>
      <c r="J2" s="283"/>
      <c r="K2" s="283"/>
      <c r="L2" s="283"/>
      <c r="M2" s="283"/>
      <c r="N2" s="283"/>
      <c r="O2" s="283"/>
      <c r="P2" s="283"/>
    </row>
    <row r="3" spans="1:19" ht="10.35" customHeight="1" x14ac:dyDescent="0.15"/>
    <row r="4" spans="1:19" ht="16.5" customHeight="1" x14ac:dyDescent="0.15">
      <c r="B4" s="195" t="s">
        <v>307</v>
      </c>
      <c r="P4" s="302" t="s">
        <v>3</v>
      </c>
    </row>
    <row r="5" spans="1:19" ht="16.5" customHeight="1" x14ac:dyDescent="0.15">
      <c r="B5" s="221" t="s">
        <v>297</v>
      </c>
      <c r="C5" s="221" t="s">
        <v>298</v>
      </c>
      <c r="D5" s="217" t="s">
        <v>299</v>
      </c>
      <c r="E5" s="217"/>
      <c r="F5" s="217"/>
      <c r="G5" s="217"/>
      <c r="H5" s="217"/>
      <c r="I5" s="217"/>
      <c r="J5" s="218" t="s">
        <v>300</v>
      </c>
      <c r="K5" s="218"/>
      <c r="L5" s="218"/>
      <c r="M5" s="218"/>
      <c r="N5" s="218"/>
      <c r="O5" s="218"/>
      <c r="P5" s="236" t="s">
        <v>4</v>
      </c>
    </row>
    <row r="6" spans="1:19" ht="16.5" customHeight="1" thickBot="1" x14ac:dyDescent="0.2">
      <c r="B6" s="229"/>
      <c r="C6" s="229"/>
      <c r="D6" s="230" t="s">
        <v>301</v>
      </c>
      <c r="E6" s="231" t="s">
        <v>56</v>
      </c>
      <c r="F6" s="232" t="s">
        <v>302</v>
      </c>
      <c r="G6" s="232" t="s">
        <v>303</v>
      </c>
      <c r="H6" s="245" t="s">
        <v>57</v>
      </c>
      <c r="I6" s="230" t="s">
        <v>54</v>
      </c>
      <c r="J6" s="233" t="s">
        <v>301</v>
      </c>
      <c r="K6" s="234" t="s">
        <v>56</v>
      </c>
      <c r="L6" s="235" t="s">
        <v>304</v>
      </c>
      <c r="M6" s="235" t="s">
        <v>305</v>
      </c>
      <c r="N6" s="246" t="s">
        <v>306</v>
      </c>
      <c r="O6" s="233" t="s">
        <v>54</v>
      </c>
      <c r="P6" s="237"/>
    </row>
    <row r="7" spans="1:19" ht="16.5" customHeight="1" thickTop="1" x14ac:dyDescent="0.15">
      <c r="B7" s="227">
        <v>1</v>
      </c>
      <c r="C7" s="227" t="s">
        <v>226</v>
      </c>
      <c r="D7" s="228" t="s">
        <v>379</v>
      </c>
      <c r="E7" s="331"/>
      <c r="F7" s="332"/>
      <c r="G7" s="332"/>
      <c r="H7" s="333"/>
      <c r="I7" s="300">
        <f>SUM(E7:H7)</f>
        <v>0</v>
      </c>
      <c r="J7" s="313"/>
      <c r="K7" s="314"/>
      <c r="L7" s="315"/>
      <c r="M7" s="315"/>
      <c r="N7" s="316"/>
      <c r="O7" s="317"/>
      <c r="P7" s="299">
        <f>I7+O7</f>
        <v>0</v>
      </c>
      <c r="S7" s="348"/>
    </row>
    <row r="8" spans="1:19" ht="16.5" customHeight="1" x14ac:dyDescent="0.15">
      <c r="B8" s="196">
        <v>2</v>
      </c>
      <c r="C8" s="196" t="s">
        <v>227</v>
      </c>
      <c r="D8" s="197" t="s">
        <v>380</v>
      </c>
      <c r="E8" s="328"/>
      <c r="F8" s="329"/>
      <c r="G8" s="329"/>
      <c r="H8" s="330"/>
      <c r="I8" s="287">
        <f t="shared" ref="I8:I49" si="0">SUM(E8:H8)</f>
        <v>0</v>
      </c>
      <c r="J8" s="197" t="s">
        <v>380</v>
      </c>
      <c r="K8" s="328"/>
      <c r="L8" s="329"/>
      <c r="M8" s="329"/>
      <c r="N8" s="330"/>
      <c r="O8" s="287">
        <f>SUM(K8:N8)</f>
        <v>0</v>
      </c>
      <c r="P8" s="287">
        <f t="shared" ref="P8:P51" si="1">I8+O8</f>
        <v>0</v>
      </c>
    </row>
    <row r="9" spans="1:19" ht="16.5" customHeight="1" x14ac:dyDescent="0.15">
      <c r="B9" s="196">
        <v>3</v>
      </c>
      <c r="C9" s="196" t="s">
        <v>228</v>
      </c>
      <c r="D9" s="197" t="s">
        <v>379</v>
      </c>
      <c r="E9" s="328"/>
      <c r="F9" s="329"/>
      <c r="G9" s="329"/>
      <c r="H9" s="330"/>
      <c r="I9" s="287">
        <f t="shared" si="0"/>
        <v>0</v>
      </c>
      <c r="J9" s="199"/>
      <c r="K9" s="318"/>
      <c r="L9" s="319"/>
      <c r="M9" s="319"/>
      <c r="N9" s="320"/>
      <c r="O9" s="321"/>
      <c r="P9" s="287">
        <f t="shared" si="1"/>
        <v>0</v>
      </c>
    </row>
    <row r="10" spans="1:19" ht="16.5" customHeight="1" x14ac:dyDescent="0.15">
      <c r="B10" s="196">
        <v>4</v>
      </c>
      <c r="C10" s="196" t="s">
        <v>9</v>
      </c>
      <c r="D10" s="197" t="s">
        <v>380</v>
      </c>
      <c r="E10" s="328"/>
      <c r="F10" s="329"/>
      <c r="G10" s="329"/>
      <c r="H10" s="330"/>
      <c r="I10" s="287">
        <f t="shared" si="0"/>
        <v>0</v>
      </c>
      <c r="J10" s="197" t="s">
        <v>380</v>
      </c>
      <c r="K10" s="328"/>
      <c r="L10" s="329"/>
      <c r="M10" s="329"/>
      <c r="N10" s="330"/>
      <c r="O10" s="287">
        <f>SUM(K10:N10)</f>
        <v>0</v>
      </c>
      <c r="P10" s="287">
        <f t="shared" si="1"/>
        <v>0</v>
      </c>
    </row>
    <row r="11" spans="1:19" ht="16.5" customHeight="1" x14ac:dyDescent="0.15">
      <c r="B11" s="196">
        <v>5</v>
      </c>
      <c r="C11" s="196" t="s">
        <v>229</v>
      </c>
      <c r="D11" s="197" t="s">
        <v>381</v>
      </c>
      <c r="E11" s="328"/>
      <c r="F11" s="329"/>
      <c r="G11" s="329"/>
      <c r="H11" s="333"/>
      <c r="I11" s="287">
        <f t="shared" si="0"/>
        <v>0</v>
      </c>
      <c r="J11" s="199"/>
      <c r="K11" s="318"/>
      <c r="L11" s="319"/>
      <c r="M11" s="319"/>
      <c r="N11" s="320"/>
      <c r="O11" s="321"/>
      <c r="P11" s="287">
        <f t="shared" si="1"/>
        <v>0</v>
      </c>
    </row>
    <row r="12" spans="1:19" ht="16.5" customHeight="1" x14ac:dyDescent="0.15">
      <c r="B12" s="196">
        <v>6</v>
      </c>
      <c r="C12" s="196" t="s">
        <v>230</v>
      </c>
      <c r="D12" s="197" t="s">
        <v>380</v>
      </c>
      <c r="E12" s="328"/>
      <c r="F12" s="329"/>
      <c r="G12" s="329"/>
      <c r="H12" s="330"/>
      <c r="I12" s="287">
        <f t="shared" si="0"/>
        <v>0</v>
      </c>
      <c r="J12" s="199"/>
      <c r="K12" s="318"/>
      <c r="L12" s="319"/>
      <c r="M12" s="319"/>
      <c r="N12" s="320"/>
      <c r="O12" s="321"/>
      <c r="P12" s="287">
        <f t="shared" si="1"/>
        <v>0</v>
      </c>
    </row>
    <row r="13" spans="1:19" ht="16.5" customHeight="1" x14ac:dyDescent="0.15">
      <c r="B13" s="196">
        <v>7</v>
      </c>
      <c r="C13" s="196" t="s">
        <v>231</v>
      </c>
      <c r="D13" s="197" t="s">
        <v>380</v>
      </c>
      <c r="E13" s="328"/>
      <c r="F13" s="329"/>
      <c r="G13" s="329"/>
      <c r="H13" s="330"/>
      <c r="I13" s="287">
        <f t="shared" si="0"/>
        <v>0</v>
      </c>
      <c r="J13" s="199"/>
      <c r="K13" s="318"/>
      <c r="L13" s="319"/>
      <c r="M13" s="319"/>
      <c r="N13" s="320"/>
      <c r="O13" s="321"/>
      <c r="P13" s="287">
        <f t="shared" si="1"/>
        <v>0</v>
      </c>
    </row>
    <row r="14" spans="1:19" ht="16.5" customHeight="1" x14ac:dyDescent="0.15">
      <c r="B14" s="196">
        <v>8</v>
      </c>
      <c r="C14" s="196" t="s">
        <v>232</v>
      </c>
      <c r="D14" s="197" t="s">
        <v>380</v>
      </c>
      <c r="E14" s="328"/>
      <c r="F14" s="329"/>
      <c r="G14" s="329"/>
      <c r="H14" s="330"/>
      <c r="I14" s="287">
        <f t="shared" si="0"/>
        <v>0</v>
      </c>
      <c r="J14" s="199"/>
      <c r="K14" s="318"/>
      <c r="L14" s="319"/>
      <c r="M14" s="319"/>
      <c r="N14" s="320"/>
      <c r="O14" s="321"/>
      <c r="P14" s="287">
        <f t="shared" si="1"/>
        <v>0</v>
      </c>
    </row>
    <row r="15" spans="1:19" ht="16.5" customHeight="1" x14ac:dyDescent="0.15">
      <c r="B15" s="196">
        <v>9</v>
      </c>
      <c r="C15" s="196" t="s">
        <v>233</v>
      </c>
      <c r="D15" s="197" t="s">
        <v>380</v>
      </c>
      <c r="E15" s="328"/>
      <c r="F15" s="329"/>
      <c r="G15" s="329"/>
      <c r="H15" s="330"/>
      <c r="I15" s="287">
        <f t="shared" si="0"/>
        <v>0</v>
      </c>
      <c r="J15" s="199"/>
      <c r="K15" s="318"/>
      <c r="L15" s="319"/>
      <c r="M15" s="319"/>
      <c r="N15" s="320"/>
      <c r="O15" s="321"/>
      <c r="P15" s="287">
        <f t="shared" si="1"/>
        <v>0</v>
      </c>
    </row>
    <row r="16" spans="1:19" ht="16.5" customHeight="1" x14ac:dyDescent="0.15">
      <c r="B16" s="196">
        <v>10</v>
      </c>
      <c r="C16" s="196" t="s">
        <v>234</v>
      </c>
      <c r="D16" s="197" t="s">
        <v>379</v>
      </c>
      <c r="E16" s="328"/>
      <c r="F16" s="329"/>
      <c r="G16" s="329"/>
      <c r="H16" s="330"/>
      <c r="I16" s="287">
        <f t="shared" si="0"/>
        <v>0</v>
      </c>
      <c r="J16" s="199"/>
      <c r="K16" s="318"/>
      <c r="L16" s="319"/>
      <c r="M16" s="319"/>
      <c r="N16" s="320"/>
      <c r="O16" s="321"/>
      <c r="P16" s="287">
        <f t="shared" si="1"/>
        <v>0</v>
      </c>
    </row>
    <row r="17" spans="2:16" ht="16.5" customHeight="1" x14ac:dyDescent="0.15">
      <c r="B17" s="196">
        <v>11</v>
      </c>
      <c r="C17" s="196" t="s">
        <v>235</v>
      </c>
      <c r="D17" s="197" t="s">
        <v>379</v>
      </c>
      <c r="E17" s="328"/>
      <c r="F17" s="329"/>
      <c r="G17" s="329"/>
      <c r="H17" s="330"/>
      <c r="I17" s="287">
        <f t="shared" si="0"/>
        <v>0</v>
      </c>
      <c r="J17" s="199"/>
      <c r="K17" s="318"/>
      <c r="L17" s="319"/>
      <c r="M17" s="319"/>
      <c r="N17" s="320"/>
      <c r="O17" s="321"/>
      <c r="P17" s="287">
        <f t="shared" si="1"/>
        <v>0</v>
      </c>
    </row>
    <row r="18" spans="2:16" ht="16.5" customHeight="1" x14ac:dyDescent="0.15">
      <c r="B18" s="196">
        <v>12</v>
      </c>
      <c r="C18" s="196" t="s">
        <v>236</v>
      </c>
      <c r="D18" s="197" t="s">
        <v>379</v>
      </c>
      <c r="E18" s="328"/>
      <c r="F18" s="329"/>
      <c r="G18" s="329"/>
      <c r="H18" s="330"/>
      <c r="I18" s="287">
        <f t="shared" si="0"/>
        <v>0</v>
      </c>
      <c r="J18" s="197" t="s">
        <v>381</v>
      </c>
      <c r="K18" s="328"/>
      <c r="L18" s="329"/>
      <c r="M18" s="329"/>
      <c r="N18" s="330"/>
      <c r="O18" s="287">
        <f>SUM(K18:N18)</f>
        <v>0</v>
      </c>
      <c r="P18" s="287">
        <f t="shared" si="1"/>
        <v>0</v>
      </c>
    </row>
    <row r="19" spans="2:16" ht="16.5" customHeight="1" x14ac:dyDescent="0.15">
      <c r="B19" s="196">
        <v>13</v>
      </c>
      <c r="C19" s="196" t="s">
        <v>237</v>
      </c>
      <c r="D19" s="197" t="s">
        <v>380</v>
      </c>
      <c r="E19" s="328"/>
      <c r="F19" s="329"/>
      <c r="G19" s="329"/>
      <c r="H19" s="330"/>
      <c r="I19" s="287">
        <f t="shared" si="0"/>
        <v>0</v>
      </c>
      <c r="J19" s="197" t="s">
        <v>381</v>
      </c>
      <c r="K19" s="328"/>
      <c r="L19" s="329"/>
      <c r="M19" s="329"/>
      <c r="N19" s="330"/>
      <c r="O19" s="287">
        <f>SUM(K19:N19)</f>
        <v>0</v>
      </c>
      <c r="P19" s="287">
        <f t="shared" si="1"/>
        <v>0</v>
      </c>
    </row>
    <row r="20" spans="2:16" ht="16.5" customHeight="1" x14ac:dyDescent="0.15">
      <c r="B20" s="196">
        <v>14</v>
      </c>
      <c r="C20" s="196" t="s">
        <v>238</v>
      </c>
      <c r="D20" s="197" t="s">
        <v>380</v>
      </c>
      <c r="E20" s="328"/>
      <c r="F20" s="329"/>
      <c r="G20" s="329"/>
      <c r="H20" s="330"/>
      <c r="I20" s="287">
        <f t="shared" si="0"/>
        <v>0</v>
      </c>
      <c r="J20" s="199"/>
      <c r="K20" s="318"/>
      <c r="L20" s="319"/>
      <c r="M20" s="319"/>
      <c r="N20" s="320"/>
      <c r="O20" s="321"/>
      <c r="P20" s="287">
        <f t="shared" si="1"/>
        <v>0</v>
      </c>
    </row>
    <row r="21" spans="2:16" ht="16.5" customHeight="1" x14ac:dyDescent="0.15">
      <c r="B21" s="196">
        <v>15</v>
      </c>
      <c r="C21" s="196" t="s">
        <v>239</v>
      </c>
      <c r="D21" s="197" t="s">
        <v>380</v>
      </c>
      <c r="E21" s="328"/>
      <c r="F21" s="329"/>
      <c r="G21" s="329"/>
      <c r="H21" s="330"/>
      <c r="I21" s="287">
        <f t="shared" si="0"/>
        <v>0</v>
      </c>
      <c r="J21" s="199"/>
      <c r="K21" s="318"/>
      <c r="L21" s="319"/>
      <c r="M21" s="319"/>
      <c r="N21" s="320"/>
      <c r="O21" s="321"/>
      <c r="P21" s="287">
        <f t="shared" si="1"/>
        <v>0</v>
      </c>
    </row>
    <row r="22" spans="2:16" ht="16.5" customHeight="1" x14ac:dyDescent="0.15">
      <c r="B22" s="196">
        <v>16</v>
      </c>
      <c r="C22" s="196" t="s">
        <v>240</v>
      </c>
      <c r="D22" s="197" t="s">
        <v>380</v>
      </c>
      <c r="E22" s="328"/>
      <c r="F22" s="329"/>
      <c r="G22" s="329"/>
      <c r="H22" s="330"/>
      <c r="I22" s="287">
        <f t="shared" si="0"/>
        <v>0</v>
      </c>
      <c r="J22" s="199"/>
      <c r="K22" s="318"/>
      <c r="L22" s="319"/>
      <c r="M22" s="319"/>
      <c r="N22" s="320"/>
      <c r="O22" s="321"/>
      <c r="P22" s="287">
        <f t="shared" si="1"/>
        <v>0</v>
      </c>
    </row>
    <row r="23" spans="2:16" ht="16.5" customHeight="1" x14ac:dyDescent="0.15">
      <c r="B23" s="196">
        <v>17</v>
      </c>
      <c r="C23" s="196" t="s">
        <v>241</v>
      </c>
      <c r="D23" s="197" t="s">
        <v>379</v>
      </c>
      <c r="E23" s="328"/>
      <c r="F23" s="329"/>
      <c r="G23" s="329"/>
      <c r="H23" s="330"/>
      <c r="I23" s="287">
        <f t="shared" si="0"/>
        <v>0</v>
      </c>
      <c r="J23" s="199"/>
      <c r="K23" s="318"/>
      <c r="L23" s="319"/>
      <c r="M23" s="319"/>
      <c r="N23" s="320"/>
      <c r="O23" s="321"/>
      <c r="P23" s="287">
        <f t="shared" si="1"/>
        <v>0</v>
      </c>
    </row>
    <row r="24" spans="2:16" ht="16.5" customHeight="1" x14ac:dyDescent="0.15">
      <c r="B24" s="196">
        <v>18</v>
      </c>
      <c r="C24" s="196" t="s">
        <v>242</v>
      </c>
      <c r="D24" s="197" t="s">
        <v>546</v>
      </c>
      <c r="E24" s="328"/>
      <c r="F24" s="329"/>
      <c r="G24" s="329"/>
      <c r="H24" s="330"/>
      <c r="I24" s="287">
        <f t="shared" si="0"/>
        <v>0</v>
      </c>
      <c r="J24" s="199"/>
      <c r="K24" s="318"/>
      <c r="L24" s="319"/>
      <c r="M24" s="319"/>
      <c r="N24" s="320"/>
      <c r="O24" s="321"/>
      <c r="P24" s="287">
        <f t="shared" si="1"/>
        <v>0</v>
      </c>
    </row>
    <row r="25" spans="2:16" ht="16.5" customHeight="1" x14ac:dyDescent="0.15">
      <c r="B25" s="196">
        <v>19</v>
      </c>
      <c r="C25" s="196" t="s">
        <v>243</v>
      </c>
      <c r="D25" s="197" t="s">
        <v>380</v>
      </c>
      <c r="E25" s="328"/>
      <c r="F25" s="329"/>
      <c r="G25" s="329"/>
      <c r="H25" s="330"/>
      <c r="I25" s="287">
        <f t="shared" si="0"/>
        <v>0</v>
      </c>
      <c r="J25" s="199"/>
      <c r="K25" s="318"/>
      <c r="L25" s="319"/>
      <c r="M25" s="319"/>
      <c r="N25" s="320"/>
      <c r="O25" s="321"/>
      <c r="P25" s="287">
        <f t="shared" si="1"/>
        <v>0</v>
      </c>
    </row>
    <row r="26" spans="2:16" ht="16.5" customHeight="1" x14ac:dyDescent="0.15">
      <c r="B26" s="196">
        <v>20</v>
      </c>
      <c r="C26" s="196" t="s">
        <v>244</v>
      </c>
      <c r="D26" s="197" t="s">
        <v>379</v>
      </c>
      <c r="E26" s="328"/>
      <c r="F26" s="329"/>
      <c r="G26" s="329"/>
      <c r="H26" s="330"/>
      <c r="I26" s="287">
        <f t="shared" si="0"/>
        <v>0</v>
      </c>
      <c r="J26" s="197" t="s">
        <v>379</v>
      </c>
      <c r="K26" s="328"/>
      <c r="L26" s="329"/>
      <c r="M26" s="329"/>
      <c r="N26" s="330"/>
      <c r="O26" s="287">
        <f>SUM(K26:N26)</f>
        <v>0</v>
      </c>
      <c r="P26" s="287">
        <f t="shared" si="1"/>
        <v>0</v>
      </c>
    </row>
    <row r="27" spans="2:16" ht="16.5" customHeight="1" x14ac:dyDescent="0.15">
      <c r="B27" s="196">
        <v>21</v>
      </c>
      <c r="C27" s="196" t="s">
        <v>245</v>
      </c>
      <c r="D27" s="197" t="s">
        <v>379</v>
      </c>
      <c r="E27" s="328"/>
      <c r="F27" s="329"/>
      <c r="G27" s="329"/>
      <c r="H27" s="330"/>
      <c r="I27" s="287">
        <f t="shared" si="0"/>
        <v>0</v>
      </c>
      <c r="J27" s="199"/>
      <c r="K27" s="318"/>
      <c r="L27" s="319"/>
      <c r="M27" s="319"/>
      <c r="N27" s="320"/>
      <c r="O27" s="321"/>
      <c r="P27" s="287">
        <f t="shared" si="1"/>
        <v>0</v>
      </c>
    </row>
    <row r="28" spans="2:16" ht="16.5" customHeight="1" x14ac:dyDescent="0.15">
      <c r="B28" s="196">
        <v>22</v>
      </c>
      <c r="C28" s="196" t="s">
        <v>246</v>
      </c>
      <c r="D28" s="197" t="s">
        <v>380</v>
      </c>
      <c r="E28" s="328"/>
      <c r="F28" s="329"/>
      <c r="G28" s="329"/>
      <c r="H28" s="330"/>
      <c r="I28" s="287">
        <f t="shared" si="0"/>
        <v>0</v>
      </c>
      <c r="J28" s="199"/>
      <c r="K28" s="318"/>
      <c r="L28" s="319"/>
      <c r="M28" s="319"/>
      <c r="N28" s="320"/>
      <c r="O28" s="321"/>
      <c r="P28" s="287">
        <f t="shared" si="1"/>
        <v>0</v>
      </c>
    </row>
    <row r="29" spans="2:16" ht="16.5" customHeight="1" x14ac:dyDescent="0.15">
      <c r="B29" s="196">
        <v>23</v>
      </c>
      <c r="C29" s="196" t="s">
        <v>247</v>
      </c>
      <c r="D29" s="197" t="s">
        <v>379</v>
      </c>
      <c r="E29" s="328"/>
      <c r="F29" s="329"/>
      <c r="G29" s="329"/>
      <c r="H29" s="330"/>
      <c r="I29" s="287">
        <f t="shared" si="0"/>
        <v>0</v>
      </c>
      <c r="J29" s="199"/>
      <c r="K29" s="318"/>
      <c r="L29" s="319"/>
      <c r="M29" s="319"/>
      <c r="N29" s="320"/>
      <c r="O29" s="321"/>
      <c r="P29" s="287">
        <f t="shared" si="1"/>
        <v>0</v>
      </c>
    </row>
    <row r="30" spans="2:16" ht="16.5" customHeight="1" x14ac:dyDescent="0.15">
      <c r="B30" s="196">
        <v>24</v>
      </c>
      <c r="C30" s="196" t="s">
        <v>248</v>
      </c>
      <c r="D30" s="197" t="s">
        <v>546</v>
      </c>
      <c r="E30" s="328"/>
      <c r="F30" s="329"/>
      <c r="G30" s="329"/>
      <c r="H30" s="330"/>
      <c r="I30" s="287">
        <f t="shared" si="0"/>
        <v>0</v>
      </c>
      <c r="J30" s="197" t="s">
        <v>381</v>
      </c>
      <c r="K30" s="328"/>
      <c r="L30" s="329"/>
      <c r="M30" s="329"/>
      <c r="N30" s="330"/>
      <c r="O30" s="287">
        <f>SUM(K30:N30)</f>
        <v>0</v>
      </c>
      <c r="P30" s="287">
        <f t="shared" si="1"/>
        <v>0</v>
      </c>
    </row>
    <row r="31" spans="2:16" ht="16.5" customHeight="1" x14ac:dyDescent="0.15">
      <c r="B31" s="196">
        <v>25</v>
      </c>
      <c r="C31" s="196" t="s">
        <v>249</v>
      </c>
      <c r="D31" s="197" t="s">
        <v>380</v>
      </c>
      <c r="E31" s="328"/>
      <c r="F31" s="329"/>
      <c r="G31" s="329"/>
      <c r="H31" s="330"/>
      <c r="I31" s="287">
        <f t="shared" si="0"/>
        <v>0</v>
      </c>
      <c r="J31" s="199"/>
      <c r="K31" s="318"/>
      <c r="L31" s="319"/>
      <c r="M31" s="319"/>
      <c r="N31" s="320"/>
      <c r="O31" s="321"/>
      <c r="P31" s="287">
        <f t="shared" si="1"/>
        <v>0</v>
      </c>
    </row>
    <row r="32" spans="2:16" ht="16.5" customHeight="1" x14ac:dyDescent="0.15">
      <c r="B32" s="196">
        <v>26</v>
      </c>
      <c r="C32" s="196" t="s">
        <v>250</v>
      </c>
      <c r="D32" s="197" t="s">
        <v>379</v>
      </c>
      <c r="E32" s="328"/>
      <c r="F32" s="329"/>
      <c r="G32" s="329"/>
      <c r="H32" s="330"/>
      <c r="I32" s="287">
        <f t="shared" si="0"/>
        <v>0</v>
      </c>
      <c r="J32" s="199"/>
      <c r="K32" s="318"/>
      <c r="L32" s="319"/>
      <c r="M32" s="319"/>
      <c r="N32" s="320"/>
      <c r="O32" s="321"/>
      <c r="P32" s="287">
        <f t="shared" si="1"/>
        <v>0</v>
      </c>
    </row>
    <row r="33" spans="2:16" ht="16.5" customHeight="1" x14ac:dyDescent="0.15">
      <c r="B33" s="196">
        <v>27</v>
      </c>
      <c r="C33" s="196" t="s">
        <v>251</v>
      </c>
      <c r="D33" s="197" t="s">
        <v>380</v>
      </c>
      <c r="E33" s="328"/>
      <c r="F33" s="329"/>
      <c r="G33" s="329"/>
      <c r="H33" s="330"/>
      <c r="I33" s="287">
        <f t="shared" si="0"/>
        <v>0</v>
      </c>
      <c r="J33" s="197" t="s">
        <v>381</v>
      </c>
      <c r="K33" s="328"/>
      <c r="L33" s="329"/>
      <c r="M33" s="329"/>
      <c r="N33" s="330"/>
      <c r="O33" s="287">
        <f>SUM(K33:N33)</f>
        <v>0</v>
      </c>
      <c r="P33" s="287">
        <f t="shared" si="1"/>
        <v>0</v>
      </c>
    </row>
    <row r="34" spans="2:16" ht="16.5" customHeight="1" x14ac:dyDescent="0.15">
      <c r="B34" s="196">
        <v>28</v>
      </c>
      <c r="C34" s="196" t="s">
        <v>252</v>
      </c>
      <c r="D34" s="197" t="s">
        <v>380</v>
      </c>
      <c r="E34" s="328"/>
      <c r="F34" s="329"/>
      <c r="G34" s="329"/>
      <c r="H34" s="330"/>
      <c r="I34" s="287">
        <f t="shared" si="0"/>
        <v>0</v>
      </c>
      <c r="J34" s="199"/>
      <c r="K34" s="318"/>
      <c r="L34" s="319"/>
      <c r="M34" s="319"/>
      <c r="N34" s="320"/>
      <c r="O34" s="321"/>
      <c r="P34" s="287">
        <f t="shared" si="1"/>
        <v>0</v>
      </c>
    </row>
    <row r="35" spans="2:16" ht="16.5" customHeight="1" x14ac:dyDescent="0.15">
      <c r="B35" s="196">
        <v>29</v>
      </c>
      <c r="C35" s="196" t="s">
        <v>253</v>
      </c>
      <c r="D35" s="197" t="s">
        <v>380</v>
      </c>
      <c r="E35" s="328"/>
      <c r="F35" s="329"/>
      <c r="G35" s="329"/>
      <c r="H35" s="330"/>
      <c r="I35" s="287">
        <f t="shared" si="0"/>
        <v>0</v>
      </c>
      <c r="J35" s="199"/>
      <c r="K35" s="318"/>
      <c r="L35" s="319"/>
      <c r="M35" s="319"/>
      <c r="N35" s="320"/>
      <c r="O35" s="321"/>
      <c r="P35" s="287">
        <f t="shared" si="1"/>
        <v>0</v>
      </c>
    </row>
    <row r="36" spans="2:16" ht="16.5" customHeight="1" x14ac:dyDescent="0.15">
      <c r="B36" s="196">
        <v>30</v>
      </c>
      <c r="C36" s="196" t="s">
        <v>254</v>
      </c>
      <c r="D36" s="197" t="s">
        <v>380</v>
      </c>
      <c r="E36" s="328"/>
      <c r="F36" s="329"/>
      <c r="G36" s="329"/>
      <c r="H36" s="330"/>
      <c r="I36" s="287">
        <f t="shared" si="0"/>
        <v>0</v>
      </c>
      <c r="J36" s="199"/>
      <c r="K36" s="318"/>
      <c r="L36" s="319"/>
      <c r="M36" s="319"/>
      <c r="N36" s="320"/>
      <c r="O36" s="321"/>
      <c r="P36" s="287">
        <f t="shared" si="1"/>
        <v>0</v>
      </c>
    </row>
    <row r="37" spans="2:16" ht="16.5" customHeight="1" x14ac:dyDescent="0.15">
      <c r="B37" s="196">
        <v>31</v>
      </c>
      <c r="C37" s="196" t="s">
        <v>255</v>
      </c>
      <c r="D37" s="197" t="s">
        <v>379</v>
      </c>
      <c r="E37" s="328"/>
      <c r="F37" s="329"/>
      <c r="G37" s="329"/>
      <c r="H37" s="330"/>
      <c r="I37" s="287">
        <f t="shared" si="0"/>
        <v>0</v>
      </c>
      <c r="J37" s="199"/>
      <c r="K37" s="318"/>
      <c r="L37" s="319"/>
      <c r="M37" s="319"/>
      <c r="N37" s="320"/>
      <c r="O37" s="321"/>
      <c r="P37" s="287">
        <f t="shared" si="1"/>
        <v>0</v>
      </c>
    </row>
    <row r="38" spans="2:16" ht="16.5" customHeight="1" x14ac:dyDescent="0.15">
      <c r="B38" s="196">
        <v>32</v>
      </c>
      <c r="C38" s="196" t="s">
        <v>256</v>
      </c>
      <c r="D38" s="197" t="s">
        <v>379</v>
      </c>
      <c r="E38" s="328"/>
      <c r="F38" s="329"/>
      <c r="G38" s="329"/>
      <c r="H38" s="330"/>
      <c r="I38" s="287">
        <f t="shared" si="0"/>
        <v>0</v>
      </c>
      <c r="J38" s="199"/>
      <c r="K38" s="318"/>
      <c r="L38" s="319"/>
      <c r="M38" s="319"/>
      <c r="N38" s="320"/>
      <c r="O38" s="321"/>
      <c r="P38" s="287">
        <f t="shared" si="1"/>
        <v>0</v>
      </c>
    </row>
    <row r="39" spans="2:16" ht="16.5" customHeight="1" x14ac:dyDescent="0.15">
      <c r="B39" s="196">
        <v>33</v>
      </c>
      <c r="C39" s="196" t="s">
        <v>257</v>
      </c>
      <c r="D39" s="197" t="s">
        <v>379</v>
      </c>
      <c r="E39" s="328"/>
      <c r="F39" s="329"/>
      <c r="G39" s="329"/>
      <c r="H39" s="330"/>
      <c r="I39" s="287">
        <f t="shared" si="0"/>
        <v>0</v>
      </c>
      <c r="J39" s="197" t="s">
        <v>379</v>
      </c>
      <c r="K39" s="328"/>
      <c r="L39" s="329"/>
      <c r="M39" s="329"/>
      <c r="N39" s="330"/>
      <c r="O39" s="287">
        <f>SUM(K39:N39)</f>
        <v>0</v>
      </c>
      <c r="P39" s="287">
        <f t="shared" si="1"/>
        <v>0</v>
      </c>
    </row>
    <row r="40" spans="2:16" ht="16.5" customHeight="1" x14ac:dyDescent="0.15">
      <c r="B40" s="196">
        <v>34</v>
      </c>
      <c r="C40" s="196" t="s">
        <v>376</v>
      </c>
      <c r="D40" s="197" t="s">
        <v>381</v>
      </c>
      <c r="E40" s="328"/>
      <c r="F40" s="329"/>
      <c r="G40" s="329"/>
      <c r="H40" s="330"/>
      <c r="I40" s="287">
        <f t="shared" si="0"/>
        <v>0</v>
      </c>
      <c r="J40" s="199"/>
      <c r="K40" s="318"/>
      <c r="L40" s="319"/>
      <c r="M40" s="319"/>
      <c r="N40" s="320"/>
      <c r="O40" s="321"/>
      <c r="P40" s="287">
        <f t="shared" si="1"/>
        <v>0</v>
      </c>
    </row>
    <row r="41" spans="2:16" ht="16.5" customHeight="1" x14ac:dyDescent="0.15">
      <c r="B41" s="196">
        <v>35</v>
      </c>
      <c r="C41" s="196" t="s">
        <v>259</v>
      </c>
      <c r="D41" s="197" t="s">
        <v>379</v>
      </c>
      <c r="E41" s="328"/>
      <c r="F41" s="329"/>
      <c r="G41" s="329"/>
      <c r="H41" s="330"/>
      <c r="I41" s="287">
        <f t="shared" si="0"/>
        <v>0</v>
      </c>
      <c r="J41" s="197" t="s">
        <v>379</v>
      </c>
      <c r="K41" s="328"/>
      <c r="L41" s="329"/>
      <c r="M41" s="329"/>
      <c r="N41" s="330"/>
      <c r="O41" s="287">
        <f>SUM(K41:N41)</f>
        <v>0</v>
      </c>
      <c r="P41" s="287">
        <f t="shared" si="1"/>
        <v>0</v>
      </c>
    </row>
    <row r="42" spans="2:16" ht="16.5" customHeight="1" x14ac:dyDescent="0.15">
      <c r="B42" s="196">
        <v>36</v>
      </c>
      <c r="C42" s="196" t="s">
        <v>260</v>
      </c>
      <c r="D42" s="197" t="s">
        <v>380</v>
      </c>
      <c r="E42" s="328"/>
      <c r="F42" s="329"/>
      <c r="G42" s="329"/>
      <c r="H42" s="330"/>
      <c r="I42" s="287">
        <f t="shared" si="0"/>
        <v>0</v>
      </c>
      <c r="J42" s="197" t="s">
        <v>380</v>
      </c>
      <c r="K42" s="328"/>
      <c r="L42" s="329"/>
      <c r="M42" s="329"/>
      <c r="N42" s="330"/>
      <c r="O42" s="287">
        <f t="shared" ref="O42:O44" si="2">SUM(K42:N42)</f>
        <v>0</v>
      </c>
      <c r="P42" s="287">
        <f t="shared" si="1"/>
        <v>0</v>
      </c>
    </row>
    <row r="43" spans="2:16" ht="16.5" customHeight="1" x14ac:dyDescent="0.15">
      <c r="B43" s="196">
        <v>37</v>
      </c>
      <c r="C43" s="196" t="s">
        <v>261</v>
      </c>
      <c r="D43" s="197" t="s">
        <v>379</v>
      </c>
      <c r="E43" s="328"/>
      <c r="F43" s="329"/>
      <c r="G43" s="329"/>
      <c r="H43" s="330"/>
      <c r="I43" s="287">
        <f t="shared" si="0"/>
        <v>0</v>
      </c>
      <c r="J43" s="197" t="s">
        <v>381</v>
      </c>
      <c r="K43" s="328"/>
      <c r="L43" s="329"/>
      <c r="M43" s="329"/>
      <c r="N43" s="330"/>
      <c r="O43" s="287">
        <f t="shared" si="2"/>
        <v>0</v>
      </c>
      <c r="P43" s="287">
        <f t="shared" si="1"/>
        <v>0</v>
      </c>
    </row>
    <row r="44" spans="2:16" ht="16.5" customHeight="1" x14ac:dyDescent="0.15">
      <c r="B44" s="196">
        <v>38</v>
      </c>
      <c r="C44" s="196" t="s">
        <v>262</v>
      </c>
      <c r="D44" s="197" t="s">
        <v>380</v>
      </c>
      <c r="E44" s="328"/>
      <c r="F44" s="329"/>
      <c r="G44" s="329"/>
      <c r="H44" s="330"/>
      <c r="I44" s="287">
        <f t="shared" si="0"/>
        <v>0</v>
      </c>
      <c r="J44" s="197" t="s">
        <v>380</v>
      </c>
      <c r="K44" s="328"/>
      <c r="L44" s="329"/>
      <c r="M44" s="329"/>
      <c r="N44" s="330"/>
      <c r="O44" s="287">
        <f t="shared" si="2"/>
        <v>0</v>
      </c>
      <c r="P44" s="287">
        <f t="shared" si="1"/>
        <v>0</v>
      </c>
    </row>
    <row r="45" spans="2:16" ht="16.5" customHeight="1" x14ac:dyDescent="0.15">
      <c r="B45" s="196">
        <v>39</v>
      </c>
      <c r="C45" s="196" t="s">
        <v>263</v>
      </c>
      <c r="D45" s="197" t="s">
        <v>380</v>
      </c>
      <c r="E45" s="328"/>
      <c r="F45" s="329"/>
      <c r="G45" s="329"/>
      <c r="H45" s="330"/>
      <c r="I45" s="287">
        <f t="shared" si="0"/>
        <v>0</v>
      </c>
      <c r="J45" s="199"/>
      <c r="K45" s="318"/>
      <c r="L45" s="319"/>
      <c r="M45" s="319"/>
      <c r="N45" s="320"/>
      <c r="O45" s="321"/>
      <c r="P45" s="287">
        <f t="shared" si="1"/>
        <v>0</v>
      </c>
    </row>
    <row r="46" spans="2:16" ht="16.5" customHeight="1" x14ac:dyDescent="0.15">
      <c r="B46" s="196">
        <v>40</v>
      </c>
      <c r="C46" s="196" t="s">
        <v>264</v>
      </c>
      <c r="D46" s="197" t="s">
        <v>380</v>
      </c>
      <c r="E46" s="328"/>
      <c r="F46" s="329"/>
      <c r="G46" s="329"/>
      <c r="H46" s="330"/>
      <c r="I46" s="287">
        <f t="shared" si="0"/>
        <v>0</v>
      </c>
      <c r="J46" s="199"/>
      <c r="K46" s="318"/>
      <c r="L46" s="319"/>
      <c r="M46" s="319"/>
      <c r="N46" s="320"/>
      <c r="O46" s="321"/>
      <c r="P46" s="287">
        <f t="shared" si="1"/>
        <v>0</v>
      </c>
    </row>
    <row r="47" spans="2:16" ht="16.5" customHeight="1" x14ac:dyDescent="0.15">
      <c r="B47" s="196">
        <v>41</v>
      </c>
      <c r="C47" s="196" t="s">
        <v>265</v>
      </c>
      <c r="D47" s="197" t="s">
        <v>380</v>
      </c>
      <c r="E47" s="328"/>
      <c r="F47" s="329"/>
      <c r="G47" s="329"/>
      <c r="H47" s="330"/>
      <c r="I47" s="287">
        <f t="shared" si="0"/>
        <v>0</v>
      </c>
      <c r="J47" s="197" t="s">
        <v>380</v>
      </c>
      <c r="K47" s="328"/>
      <c r="L47" s="329"/>
      <c r="M47" s="329"/>
      <c r="N47" s="330"/>
      <c r="O47" s="287">
        <f>SUM(K47:N47)</f>
        <v>0</v>
      </c>
      <c r="P47" s="287">
        <f t="shared" si="1"/>
        <v>0</v>
      </c>
    </row>
    <row r="48" spans="2:16" ht="16.5" customHeight="1" x14ac:dyDescent="0.15">
      <c r="B48" s="196">
        <v>42</v>
      </c>
      <c r="C48" s="196" t="s">
        <v>266</v>
      </c>
      <c r="D48" s="197" t="s">
        <v>379</v>
      </c>
      <c r="E48" s="328"/>
      <c r="F48" s="329"/>
      <c r="G48" s="329"/>
      <c r="H48" s="330"/>
      <c r="I48" s="287">
        <f t="shared" si="0"/>
        <v>0</v>
      </c>
      <c r="J48" s="197" t="s">
        <v>381</v>
      </c>
      <c r="K48" s="328"/>
      <c r="L48" s="329"/>
      <c r="M48" s="329"/>
      <c r="N48" s="330"/>
      <c r="O48" s="287">
        <f t="shared" ref="O48:O49" si="3">SUM(K48:N48)</f>
        <v>0</v>
      </c>
      <c r="P48" s="287">
        <f t="shared" si="1"/>
        <v>0</v>
      </c>
    </row>
    <row r="49" spans="2:16" ht="16.5" customHeight="1" x14ac:dyDescent="0.15">
      <c r="B49" s="196">
        <v>43</v>
      </c>
      <c r="C49" s="196" t="s">
        <v>267</v>
      </c>
      <c r="D49" s="197" t="s">
        <v>379</v>
      </c>
      <c r="E49" s="328"/>
      <c r="F49" s="329"/>
      <c r="G49" s="329"/>
      <c r="H49" s="330"/>
      <c r="I49" s="287">
        <f t="shared" si="0"/>
        <v>0</v>
      </c>
      <c r="J49" s="197" t="s">
        <v>379</v>
      </c>
      <c r="K49" s="328"/>
      <c r="L49" s="329"/>
      <c r="M49" s="329"/>
      <c r="N49" s="330"/>
      <c r="O49" s="287">
        <f t="shared" si="3"/>
        <v>0</v>
      </c>
      <c r="P49" s="287">
        <f t="shared" si="1"/>
        <v>0</v>
      </c>
    </row>
    <row r="50" spans="2:16" ht="16.5" customHeight="1" x14ac:dyDescent="0.15">
      <c r="B50" s="196">
        <v>44</v>
      </c>
      <c r="C50" s="196" t="s">
        <v>268</v>
      </c>
      <c r="D50" s="199"/>
      <c r="E50" s="318"/>
      <c r="F50" s="319"/>
      <c r="G50" s="319"/>
      <c r="H50" s="320"/>
      <c r="I50" s="321"/>
      <c r="J50" s="199"/>
      <c r="K50" s="318"/>
      <c r="L50" s="319"/>
      <c r="M50" s="319"/>
      <c r="N50" s="320"/>
      <c r="O50" s="321"/>
      <c r="P50" s="287">
        <f t="shared" si="1"/>
        <v>0</v>
      </c>
    </row>
    <row r="51" spans="2:16" ht="16.5" customHeight="1" x14ac:dyDescent="0.15">
      <c r="B51" s="196">
        <v>45</v>
      </c>
      <c r="C51" s="196" t="s">
        <v>269</v>
      </c>
      <c r="D51" s="199"/>
      <c r="E51" s="318"/>
      <c r="F51" s="319"/>
      <c r="G51" s="319"/>
      <c r="H51" s="320"/>
      <c r="I51" s="321"/>
      <c r="J51" s="197" t="s">
        <v>379</v>
      </c>
      <c r="K51" s="328"/>
      <c r="L51" s="329"/>
      <c r="M51" s="329"/>
      <c r="N51" s="330"/>
      <c r="O51" s="287">
        <f>SUM(K51:N51)</f>
        <v>0</v>
      </c>
      <c r="P51" s="287">
        <f t="shared" si="1"/>
        <v>0</v>
      </c>
    </row>
    <row r="52" spans="2:16" ht="16.5" customHeight="1" x14ac:dyDescent="0.15">
      <c r="B52" s="227">
        <v>46</v>
      </c>
      <c r="C52" s="227" t="s">
        <v>270</v>
      </c>
      <c r="D52" s="228" t="s">
        <v>381</v>
      </c>
      <c r="E52" s="331"/>
      <c r="F52" s="332"/>
      <c r="G52" s="332"/>
      <c r="H52" s="333"/>
      <c r="I52" s="300">
        <f>SUM(E52:H52)</f>
        <v>0</v>
      </c>
      <c r="J52" s="199"/>
      <c r="K52" s="318"/>
      <c r="L52" s="319"/>
      <c r="M52" s="319"/>
      <c r="N52" s="320"/>
      <c r="O52" s="321"/>
      <c r="P52" s="321"/>
    </row>
    <row r="53" spans="2:16" ht="16.5" customHeight="1" x14ac:dyDescent="0.15">
      <c r="B53" s="196">
        <v>47</v>
      </c>
      <c r="C53" s="196" t="s">
        <v>271</v>
      </c>
      <c r="D53" s="197" t="s">
        <v>381</v>
      </c>
      <c r="E53" s="328"/>
      <c r="F53" s="329"/>
      <c r="G53" s="329"/>
      <c r="H53" s="330"/>
      <c r="I53" s="287">
        <f t="shared" ref="I53:I72" si="4">SUM(E53:H53)</f>
        <v>0</v>
      </c>
      <c r="J53" s="199"/>
      <c r="K53" s="318"/>
      <c r="L53" s="319"/>
      <c r="M53" s="319"/>
      <c r="N53" s="320"/>
      <c r="O53" s="321"/>
      <c r="P53" s="321"/>
    </row>
    <row r="54" spans="2:16" ht="16.5" customHeight="1" x14ac:dyDescent="0.15">
      <c r="B54" s="196">
        <v>48</v>
      </c>
      <c r="C54" s="196" t="s">
        <v>272</v>
      </c>
      <c r="D54" s="197" t="s">
        <v>381</v>
      </c>
      <c r="E54" s="328"/>
      <c r="F54" s="329"/>
      <c r="G54" s="329"/>
      <c r="H54" s="330"/>
      <c r="I54" s="287">
        <f t="shared" si="4"/>
        <v>0</v>
      </c>
      <c r="J54" s="197" t="s">
        <v>381</v>
      </c>
      <c r="K54" s="328"/>
      <c r="L54" s="329"/>
      <c r="M54" s="329"/>
      <c r="N54" s="330"/>
      <c r="O54" s="287">
        <f>SUM(K54:N54)</f>
        <v>0</v>
      </c>
      <c r="P54" s="287">
        <f t="shared" ref="P54:P70" si="5">I54+O54</f>
        <v>0</v>
      </c>
    </row>
    <row r="55" spans="2:16" ht="16.5" customHeight="1" x14ac:dyDescent="0.15">
      <c r="B55" s="196">
        <v>49</v>
      </c>
      <c r="C55" s="196" t="s">
        <v>273</v>
      </c>
      <c r="D55" s="197" t="s">
        <v>381</v>
      </c>
      <c r="E55" s="328"/>
      <c r="F55" s="329"/>
      <c r="G55" s="329"/>
      <c r="H55" s="330"/>
      <c r="I55" s="287">
        <f t="shared" si="4"/>
        <v>0</v>
      </c>
      <c r="J55" s="199"/>
      <c r="K55" s="318"/>
      <c r="L55" s="319"/>
      <c r="M55" s="319"/>
      <c r="N55" s="320"/>
      <c r="O55" s="321"/>
      <c r="P55" s="321"/>
    </row>
    <row r="56" spans="2:16" ht="16.5" customHeight="1" x14ac:dyDescent="0.15">
      <c r="B56" s="196">
        <v>50</v>
      </c>
      <c r="C56" s="196" t="s">
        <v>274</v>
      </c>
      <c r="D56" s="197" t="s">
        <v>381</v>
      </c>
      <c r="E56" s="328"/>
      <c r="F56" s="329"/>
      <c r="G56" s="329"/>
      <c r="H56" s="330"/>
      <c r="I56" s="287">
        <f t="shared" si="4"/>
        <v>0</v>
      </c>
      <c r="J56" s="199"/>
      <c r="K56" s="318"/>
      <c r="L56" s="319"/>
      <c r="M56" s="319"/>
      <c r="N56" s="320"/>
      <c r="O56" s="321"/>
      <c r="P56" s="321"/>
    </row>
    <row r="57" spans="2:16" ht="16.5" customHeight="1" x14ac:dyDescent="0.15">
      <c r="B57" s="196">
        <v>51</v>
      </c>
      <c r="C57" s="196" t="s">
        <v>275</v>
      </c>
      <c r="D57" s="197" t="s">
        <v>381</v>
      </c>
      <c r="E57" s="328"/>
      <c r="F57" s="329"/>
      <c r="G57" s="329"/>
      <c r="H57" s="330"/>
      <c r="I57" s="287">
        <f t="shared" si="4"/>
        <v>0</v>
      </c>
      <c r="J57" s="197" t="s">
        <v>380</v>
      </c>
      <c r="K57" s="328"/>
      <c r="L57" s="329"/>
      <c r="M57" s="329"/>
      <c r="N57" s="330"/>
      <c r="O57" s="287">
        <f>SUM(K57:N57)</f>
        <v>0</v>
      </c>
      <c r="P57" s="287">
        <f t="shared" si="5"/>
        <v>0</v>
      </c>
    </row>
    <row r="58" spans="2:16" ht="16.5" customHeight="1" x14ac:dyDescent="0.15">
      <c r="B58" s="196">
        <v>52</v>
      </c>
      <c r="C58" s="196" t="s">
        <v>276</v>
      </c>
      <c r="D58" s="197" t="s">
        <v>381</v>
      </c>
      <c r="E58" s="328"/>
      <c r="F58" s="329"/>
      <c r="G58" s="329"/>
      <c r="H58" s="330"/>
      <c r="I58" s="287">
        <f t="shared" si="4"/>
        <v>0</v>
      </c>
      <c r="J58" s="197" t="s">
        <v>380</v>
      </c>
      <c r="K58" s="328"/>
      <c r="L58" s="329"/>
      <c r="M58" s="329"/>
      <c r="N58" s="330"/>
      <c r="O58" s="287">
        <f>SUM(K58:N58)</f>
        <v>0</v>
      </c>
      <c r="P58" s="287">
        <f t="shared" si="5"/>
        <v>0</v>
      </c>
    </row>
    <row r="59" spans="2:16" ht="16.5" customHeight="1" x14ac:dyDescent="0.15">
      <c r="B59" s="196">
        <v>53</v>
      </c>
      <c r="C59" s="196" t="s">
        <v>277</v>
      </c>
      <c r="D59" s="197" t="s">
        <v>381</v>
      </c>
      <c r="E59" s="328"/>
      <c r="F59" s="329"/>
      <c r="G59" s="329"/>
      <c r="H59" s="330"/>
      <c r="I59" s="287">
        <f t="shared" si="4"/>
        <v>0</v>
      </c>
      <c r="J59" s="197" t="s">
        <v>381</v>
      </c>
      <c r="K59" s="328"/>
      <c r="L59" s="329"/>
      <c r="M59" s="329"/>
      <c r="N59" s="330"/>
      <c r="O59" s="287">
        <f>SUM(K59:N59)</f>
        <v>0</v>
      </c>
      <c r="P59" s="287">
        <f t="shared" si="5"/>
        <v>0</v>
      </c>
    </row>
    <row r="60" spans="2:16" ht="16.5" customHeight="1" x14ac:dyDescent="0.15">
      <c r="B60" s="196">
        <v>54</v>
      </c>
      <c r="C60" s="196" t="s">
        <v>278</v>
      </c>
      <c r="D60" s="197" t="s">
        <v>381</v>
      </c>
      <c r="E60" s="328"/>
      <c r="F60" s="329"/>
      <c r="G60" s="329"/>
      <c r="H60" s="330"/>
      <c r="I60" s="287">
        <f t="shared" si="4"/>
        <v>0</v>
      </c>
      <c r="J60" s="199"/>
      <c r="K60" s="318"/>
      <c r="L60" s="319"/>
      <c r="M60" s="319"/>
      <c r="N60" s="320"/>
      <c r="O60" s="321"/>
      <c r="P60" s="321"/>
    </row>
    <row r="61" spans="2:16" ht="16.5" customHeight="1" x14ac:dyDescent="0.15">
      <c r="B61" s="196">
        <v>55</v>
      </c>
      <c r="C61" s="196" t="s">
        <v>279</v>
      </c>
      <c r="D61" s="197" t="s">
        <v>381</v>
      </c>
      <c r="E61" s="328"/>
      <c r="F61" s="329"/>
      <c r="G61" s="329"/>
      <c r="H61" s="330"/>
      <c r="I61" s="287">
        <f t="shared" si="4"/>
        <v>0</v>
      </c>
      <c r="J61" s="197" t="s">
        <v>379</v>
      </c>
      <c r="K61" s="328"/>
      <c r="L61" s="329"/>
      <c r="M61" s="329"/>
      <c r="N61" s="330"/>
      <c r="O61" s="287">
        <f>SUM(K61:N61)</f>
        <v>0</v>
      </c>
      <c r="P61" s="287">
        <f t="shared" si="5"/>
        <v>0</v>
      </c>
    </row>
    <row r="62" spans="2:16" ht="16.5" customHeight="1" x14ac:dyDescent="0.15">
      <c r="B62" s="196">
        <v>56</v>
      </c>
      <c r="C62" s="196" t="s">
        <v>280</v>
      </c>
      <c r="D62" s="197" t="s">
        <v>381</v>
      </c>
      <c r="E62" s="328"/>
      <c r="F62" s="329"/>
      <c r="G62" s="329"/>
      <c r="H62" s="330"/>
      <c r="I62" s="287">
        <f t="shared" si="4"/>
        <v>0</v>
      </c>
      <c r="J62" s="199"/>
      <c r="K62" s="318"/>
      <c r="L62" s="319"/>
      <c r="M62" s="319"/>
      <c r="N62" s="320"/>
      <c r="O62" s="321"/>
      <c r="P62" s="321"/>
    </row>
    <row r="63" spans="2:16" ht="16.5" customHeight="1" x14ac:dyDescent="0.15">
      <c r="B63" s="196">
        <v>57</v>
      </c>
      <c r="C63" s="196" t="s">
        <v>377</v>
      </c>
      <c r="D63" s="197" t="s">
        <v>381</v>
      </c>
      <c r="E63" s="328"/>
      <c r="F63" s="329"/>
      <c r="G63" s="329"/>
      <c r="H63" s="330"/>
      <c r="I63" s="287">
        <f t="shared" si="4"/>
        <v>0</v>
      </c>
      <c r="J63" s="199"/>
      <c r="K63" s="318"/>
      <c r="L63" s="319"/>
      <c r="M63" s="319"/>
      <c r="N63" s="320"/>
      <c r="O63" s="321"/>
      <c r="P63" s="321"/>
    </row>
    <row r="64" spans="2:16" ht="16.5" customHeight="1" x14ac:dyDescent="0.15">
      <c r="B64" s="196">
        <v>58</v>
      </c>
      <c r="C64" s="196" t="s">
        <v>282</v>
      </c>
      <c r="D64" s="197" t="s">
        <v>381</v>
      </c>
      <c r="E64" s="328"/>
      <c r="F64" s="329"/>
      <c r="G64" s="329"/>
      <c r="H64" s="330"/>
      <c r="I64" s="287">
        <f t="shared" si="4"/>
        <v>0</v>
      </c>
      <c r="J64" s="199"/>
      <c r="K64" s="318"/>
      <c r="L64" s="319"/>
      <c r="M64" s="319"/>
      <c r="N64" s="320"/>
      <c r="O64" s="321"/>
      <c r="P64" s="321"/>
    </row>
    <row r="65" spans="2:18" ht="16.5" customHeight="1" x14ac:dyDescent="0.15">
      <c r="B65" s="196">
        <v>59</v>
      </c>
      <c r="C65" s="196" t="s">
        <v>283</v>
      </c>
      <c r="D65" s="197" t="s">
        <v>381</v>
      </c>
      <c r="E65" s="328"/>
      <c r="F65" s="329"/>
      <c r="G65" s="329"/>
      <c r="H65" s="330"/>
      <c r="I65" s="287">
        <f t="shared" si="4"/>
        <v>0</v>
      </c>
      <c r="J65" s="199"/>
      <c r="K65" s="318"/>
      <c r="L65" s="319"/>
      <c r="M65" s="319"/>
      <c r="N65" s="320"/>
      <c r="O65" s="321"/>
      <c r="P65" s="321"/>
    </row>
    <row r="66" spans="2:18" ht="16.5" customHeight="1" x14ac:dyDescent="0.15">
      <c r="B66" s="196">
        <v>60</v>
      </c>
      <c r="C66" s="196" t="s">
        <v>284</v>
      </c>
      <c r="D66" s="197" t="s">
        <v>381</v>
      </c>
      <c r="E66" s="328"/>
      <c r="F66" s="329"/>
      <c r="G66" s="329"/>
      <c r="H66" s="330"/>
      <c r="I66" s="287">
        <f t="shared" si="4"/>
        <v>0</v>
      </c>
      <c r="J66" s="199"/>
      <c r="K66" s="318"/>
      <c r="L66" s="319"/>
      <c r="M66" s="319"/>
      <c r="N66" s="320"/>
      <c r="O66" s="321"/>
      <c r="P66" s="321"/>
    </row>
    <row r="67" spans="2:18" ht="16.5" customHeight="1" x14ac:dyDescent="0.15">
      <c r="B67" s="196">
        <v>61</v>
      </c>
      <c r="C67" s="196" t="s">
        <v>285</v>
      </c>
      <c r="D67" s="197" t="s">
        <v>381</v>
      </c>
      <c r="E67" s="328"/>
      <c r="F67" s="329"/>
      <c r="G67" s="329"/>
      <c r="H67" s="330"/>
      <c r="I67" s="287">
        <f t="shared" si="4"/>
        <v>0</v>
      </c>
      <c r="J67" s="197" t="s">
        <v>379</v>
      </c>
      <c r="K67" s="328"/>
      <c r="L67" s="329"/>
      <c r="M67" s="329"/>
      <c r="N67" s="330"/>
      <c r="O67" s="287">
        <f>SUM(K67:N67)</f>
        <v>0</v>
      </c>
      <c r="P67" s="287">
        <f t="shared" si="5"/>
        <v>0</v>
      </c>
    </row>
    <row r="68" spans="2:18" ht="16.5" customHeight="1" x14ac:dyDescent="0.15">
      <c r="B68" s="196">
        <v>62</v>
      </c>
      <c r="C68" s="196" t="s">
        <v>286</v>
      </c>
      <c r="D68" s="197" t="s">
        <v>381</v>
      </c>
      <c r="E68" s="328"/>
      <c r="F68" s="329"/>
      <c r="G68" s="329"/>
      <c r="H68" s="330"/>
      <c r="I68" s="287">
        <f>SUM(E68:H68)</f>
        <v>0</v>
      </c>
      <c r="J68" s="199"/>
      <c r="K68" s="318"/>
      <c r="L68" s="319"/>
      <c r="M68" s="319"/>
      <c r="N68" s="320"/>
      <c r="O68" s="321"/>
      <c r="P68" s="321"/>
    </row>
    <row r="69" spans="2:18" ht="16.5" customHeight="1" x14ac:dyDescent="0.15">
      <c r="B69" s="196">
        <v>63</v>
      </c>
      <c r="C69" s="196" t="s">
        <v>287</v>
      </c>
      <c r="D69" s="197" t="s">
        <v>381</v>
      </c>
      <c r="E69" s="328"/>
      <c r="F69" s="329"/>
      <c r="G69" s="329"/>
      <c r="H69" s="330"/>
      <c r="I69" s="287">
        <f>SUM(E69:H69)</f>
        <v>0</v>
      </c>
      <c r="J69" s="197" t="s">
        <v>380</v>
      </c>
      <c r="K69" s="328"/>
      <c r="L69" s="329"/>
      <c r="M69" s="329"/>
      <c r="N69" s="330"/>
      <c r="O69" s="287">
        <f>SUM(K69:N69)</f>
        <v>0</v>
      </c>
      <c r="P69" s="287">
        <f t="shared" si="5"/>
        <v>0</v>
      </c>
    </row>
    <row r="70" spans="2:18" ht="16.5" customHeight="1" x14ac:dyDescent="0.15">
      <c r="B70" s="196">
        <v>64</v>
      </c>
      <c r="C70" s="196" t="s">
        <v>288</v>
      </c>
      <c r="D70" s="197" t="s">
        <v>381</v>
      </c>
      <c r="E70" s="328"/>
      <c r="F70" s="329"/>
      <c r="G70" s="329"/>
      <c r="H70" s="330"/>
      <c r="I70" s="287">
        <f t="shared" si="4"/>
        <v>0</v>
      </c>
      <c r="J70" s="197" t="s">
        <v>381</v>
      </c>
      <c r="K70" s="328"/>
      <c r="L70" s="329"/>
      <c r="M70" s="329"/>
      <c r="N70" s="330"/>
      <c r="O70" s="287">
        <f>SUM(K70:N70)</f>
        <v>0</v>
      </c>
      <c r="P70" s="287">
        <f t="shared" si="5"/>
        <v>0</v>
      </c>
    </row>
    <row r="71" spans="2:18" ht="16.5" customHeight="1" x14ac:dyDescent="0.15">
      <c r="B71" s="196">
        <v>65</v>
      </c>
      <c r="C71" s="196" t="s">
        <v>378</v>
      </c>
      <c r="D71" s="197" t="s">
        <v>381</v>
      </c>
      <c r="E71" s="328"/>
      <c r="F71" s="329"/>
      <c r="G71" s="329"/>
      <c r="H71" s="330"/>
      <c r="I71" s="287">
        <f t="shared" si="4"/>
        <v>0</v>
      </c>
      <c r="J71" s="199"/>
      <c r="K71" s="318"/>
      <c r="L71" s="319"/>
      <c r="M71" s="319"/>
      <c r="N71" s="320"/>
      <c r="O71" s="321"/>
      <c r="P71" s="321"/>
    </row>
    <row r="72" spans="2:18" ht="16.5" customHeight="1" thickBot="1" x14ac:dyDescent="0.2">
      <c r="B72" s="225">
        <v>66</v>
      </c>
      <c r="C72" s="225" t="s">
        <v>290</v>
      </c>
      <c r="D72" s="226" t="s">
        <v>381</v>
      </c>
      <c r="E72" s="334"/>
      <c r="F72" s="335"/>
      <c r="G72" s="335"/>
      <c r="H72" s="336"/>
      <c r="I72" s="291">
        <f t="shared" si="4"/>
        <v>0</v>
      </c>
      <c r="J72" s="221"/>
      <c r="K72" s="324"/>
      <c r="L72" s="325"/>
      <c r="M72" s="325"/>
      <c r="N72" s="326"/>
      <c r="O72" s="327"/>
      <c r="P72" s="327"/>
    </row>
    <row r="73" spans="2:18" ht="16.5" customHeight="1" thickTop="1" thickBot="1" x14ac:dyDescent="0.2">
      <c r="B73" s="238"/>
      <c r="C73" s="239" t="s">
        <v>313</v>
      </c>
      <c r="D73" s="322"/>
      <c r="E73" s="292">
        <f>SUM(E7:E72)</f>
        <v>0</v>
      </c>
      <c r="F73" s="293">
        <f>SUM(F7:F72)</f>
        <v>0</v>
      </c>
      <c r="G73" s="293">
        <f>SUM(G7:G72)</f>
        <v>0</v>
      </c>
      <c r="H73" s="294">
        <f>SUM(H7:H72)</f>
        <v>0</v>
      </c>
      <c r="I73" s="295">
        <f>SUM(I7:I72)</f>
        <v>0</v>
      </c>
      <c r="J73" s="322"/>
      <c r="K73" s="292">
        <f t="shared" ref="K73:P73" si="6">SUM(K7:K72)</f>
        <v>0</v>
      </c>
      <c r="L73" s="293">
        <f t="shared" si="6"/>
        <v>0</v>
      </c>
      <c r="M73" s="293">
        <f t="shared" si="6"/>
        <v>0</v>
      </c>
      <c r="N73" s="294">
        <f t="shared" si="6"/>
        <v>0</v>
      </c>
      <c r="O73" s="295">
        <f t="shared" si="6"/>
        <v>0</v>
      </c>
      <c r="P73" s="295">
        <f t="shared" si="6"/>
        <v>0</v>
      </c>
    </row>
    <row r="74" spans="2:18" ht="16.5" customHeight="1" thickTop="1" thickBot="1" x14ac:dyDescent="0.2">
      <c r="B74" s="238"/>
      <c r="C74" s="239" t="s">
        <v>6</v>
      </c>
      <c r="D74" s="322"/>
      <c r="E74" s="292">
        <f>ROUNDDOWN(E73*0.1,0)</f>
        <v>0</v>
      </c>
      <c r="F74" s="293">
        <f>ROUNDDOWN(F73*0.1,0)</f>
        <v>0</v>
      </c>
      <c r="G74" s="293">
        <f>ROUNDDOWN(G73*0.1,0)</f>
        <v>0</v>
      </c>
      <c r="H74" s="294">
        <f>ROUNDDOWN(H73*0.1,0)</f>
        <v>0</v>
      </c>
      <c r="I74" s="295">
        <f>ROUNDDOWN(I73*0.1,0)</f>
        <v>0</v>
      </c>
      <c r="J74" s="322"/>
      <c r="K74" s="292">
        <f t="shared" ref="K74:P74" si="7">ROUNDDOWN(K73*0.1,0)</f>
        <v>0</v>
      </c>
      <c r="L74" s="293">
        <f t="shared" si="7"/>
        <v>0</v>
      </c>
      <c r="M74" s="293">
        <f t="shared" si="7"/>
        <v>0</v>
      </c>
      <c r="N74" s="294">
        <f t="shared" si="7"/>
        <v>0</v>
      </c>
      <c r="O74" s="295">
        <f t="shared" si="7"/>
        <v>0</v>
      </c>
      <c r="P74" s="295">
        <f t="shared" si="7"/>
        <v>0</v>
      </c>
      <c r="R74" s="339"/>
    </row>
    <row r="75" spans="2:18" ht="16.5" customHeight="1" thickTop="1" x14ac:dyDescent="0.15">
      <c r="B75" s="241"/>
      <c r="C75" s="240" t="s">
        <v>55</v>
      </c>
      <c r="D75" s="323"/>
      <c r="E75" s="296">
        <f>SUM(E73:E74)</f>
        <v>0</v>
      </c>
      <c r="F75" s="297">
        <f>SUM(F73:F74)</f>
        <v>0</v>
      </c>
      <c r="G75" s="297">
        <f>SUM(G73:G74)</f>
        <v>0</v>
      </c>
      <c r="H75" s="298">
        <f>SUM(H73:H74)</f>
        <v>0</v>
      </c>
      <c r="I75" s="299">
        <f>SUM(I73:I74)</f>
        <v>0</v>
      </c>
      <c r="J75" s="323"/>
      <c r="K75" s="296">
        <f t="shared" ref="K75:P75" si="8">SUM(K73:K74)</f>
        <v>0</v>
      </c>
      <c r="L75" s="297">
        <f t="shared" si="8"/>
        <v>0</v>
      </c>
      <c r="M75" s="297">
        <f t="shared" si="8"/>
        <v>0</v>
      </c>
      <c r="N75" s="298">
        <f t="shared" si="8"/>
        <v>0</v>
      </c>
      <c r="O75" s="299">
        <f t="shared" si="8"/>
        <v>0</v>
      </c>
      <c r="P75" s="299">
        <f t="shared" si="8"/>
        <v>0</v>
      </c>
    </row>
    <row r="76" spans="2:18" ht="10.35" customHeight="1" x14ac:dyDescent="0.15"/>
    <row r="77" spans="2:18" ht="16.5" customHeight="1" x14ac:dyDescent="0.15">
      <c r="B77" s="347" t="s">
        <v>411</v>
      </c>
      <c r="P77" s="302" t="s">
        <v>3</v>
      </c>
    </row>
    <row r="78" spans="2:18" ht="16.5" customHeight="1" x14ac:dyDescent="0.15">
      <c r="B78" s="221" t="s">
        <v>297</v>
      </c>
      <c r="C78" s="221" t="s">
        <v>371</v>
      </c>
      <c r="D78" s="217" t="s">
        <v>299</v>
      </c>
      <c r="E78" s="217"/>
      <c r="F78" s="217"/>
      <c r="G78" s="217"/>
      <c r="H78" s="217"/>
      <c r="I78" s="217"/>
      <c r="J78" s="218" t="s">
        <v>300</v>
      </c>
      <c r="K78" s="218"/>
      <c r="L78" s="218"/>
      <c r="M78" s="218"/>
      <c r="N78" s="218"/>
      <c r="O78" s="218"/>
      <c r="P78" s="236" t="s">
        <v>4</v>
      </c>
    </row>
    <row r="79" spans="2:18" ht="16.5" customHeight="1" x14ac:dyDescent="0.15">
      <c r="B79" s="222"/>
      <c r="C79" s="222"/>
      <c r="D79" s="219" t="s">
        <v>301</v>
      </c>
      <c r="E79" s="223" t="s">
        <v>56</v>
      </c>
      <c r="F79" s="224" t="s">
        <v>302</v>
      </c>
      <c r="G79" s="224" t="s">
        <v>303</v>
      </c>
      <c r="H79" s="247" t="s">
        <v>57</v>
      </c>
      <c r="I79" s="219" t="s">
        <v>54</v>
      </c>
      <c r="J79" s="220" t="s">
        <v>301</v>
      </c>
      <c r="K79" s="243" t="s">
        <v>56</v>
      </c>
      <c r="L79" s="244" t="s">
        <v>304</v>
      </c>
      <c r="M79" s="244" t="s">
        <v>305</v>
      </c>
      <c r="N79" s="248" t="s">
        <v>306</v>
      </c>
      <c r="O79" s="220" t="s">
        <v>54</v>
      </c>
      <c r="P79" s="249"/>
    </row>
    <row r="80" spans="2:18" ht="16.5" customHeight="1" x14ac:dyDescent="0.15">
      <c r="B80" s="196">
        <v>1</v>
      </c>
      <c r="C80" s="196" t="s">
        <v>310</v>
      </c>
      <c r="D80" s="197" t="s">
        <v>310</v>
      </c>
      <c r="E80" s="284">
        <f>SUMIF($D$7:$D$72,$C80,E$7:E$72)</f>
        <v>0</v>
      </c>
      <c r="F80" s="285">
        <f>SUMIF($D$7:$D$72,$C80,F$7:F$72)</f>
        <v>0</v>
      </c>
      <c r="G80" s="285">
        <f>SUMIF($D$7:$D$72,$C80,G$7:G$72)</f>
        <v>0</v>
      </c>
      <c r="H80" s="286">
        <f>SUMIF($D$7:$D$72,$C80,H$7:H$72)</f>
        <v>0</v>
      </c>
      <c r="I80" s="287">
        <f>SUM(E80:H80)</f>
        <v>0</v>
      </c>
      <c r="J80" s="197" t="s">
        <v>310</v>
      </c>
      <c r="K80" s="284">
        <f t="shared" ref="K80:N82" si="9">SUMIF($J$7:$J$72,$C80,K$7:K$72)</f>
        <v>0</v>
      </c>
      <c r="L80" s="285">
        <f t="shared" si="9"/>
        <v>0</v>
      </c>
      <c r="M80" s="285">
        <f t="shared" si="9"/>
        <v>0</v>
      </c>
      <c r="N80" s="286">
        <f t="shared" si="9"/>
        <v>0</v>
      </c>
      <c r="O80" s="287">
        <f>SUM(K80:N80)</f>
        <v>0</v>
      </c>
      <c r="P80" s="287">
        <f>I80+O80</f>
        <v>0</v>
      </c>
      <c r="R80" s="339"/>
    </row>
    <row r="81" spans="2:18" ht="16.5" customHeight="1" x14ac:dyDescent="0.15">
      <c r="B81" s="196">
        <v>2</v>
      </c>
      <c r="C81" s="196" t="s">
        <v>311</v>
      </c>
      <c r="D81" s="197" t="s">
        <v>311</v>
      </c>
      <c r="E81" s="284">
        <f t="shared" ref="E81:G82" si="10">SUMIF($D$7:$D$72,$C81,E$7:E$72)</f>
        <v>0</v>
      </c>
      <c r="F81" s="285">
        <f t="shared" si="10"/>
        <v>0</v>
      </c>
      <c r="G81" s="285">
        <f t="shared" si="10"/>
        <v>0</v>
      </c>
      <c r="H81" s="286">
        <f t="shared" ref="H81" si="11">SUMIF($D$7:$D$72,$C81,H$7:H$72)</f>
        <v>0</v>
      </c>
      <c r="I81" s="287">
        <f>SUM(E81:H81)</f>
        <v>0</v>
      </c>
      <c r="J81" s="197" t="s">
        <v>311</v>
      </c>
      <c r="K81" s="284">
        <f t="shared" si="9"/>
        <v>0</v>
      </c>
      <c r="L81" s="285">
        <f t="shared" si="9"/>
        <v>0</v>
      </c>
      <c r="M81" s="285">
        <f t="shared" si="9"/>
        <v>0</v>
      </c>
      <c r="N81" s="286">
        <f t="shared" si="9"/>
        <v>0</v>
      </c>
      <c r="O81" s="287">
        <f>SUM(K81:N81)</f>
        <v>0</v>
      </c>
      <c r="P81" s="287">
        <f>I81+O81</f>
        <v>0</v>
      </c>
    </row>
    <row r="82" spans="2:18" ht="16.5" customHeight="1" thickBot="1" x14ac:dyDescent="0.2">
      <c r="B82" s="225">
        <v>3</v>
      </c>
      <c r="C82" s="225" t="s">
        <v>312</v>
      </c>
      <c r="D82" s="226" t="s">
        <v>312</v>
      </c>
      <c r="E82" s="288">
        <f t="shared" si="10"/>
        <v>0</v>
      </c>
      <c r="F82" s="289">
        <f t="shared" si="10"/>
        <v>0</v>
      </c>
      <c r="G82" s="289">
        <f t="shared" si="10"/>
        <v>0</v>
      </c>
      <c r="H82" s="290">
        <f>SUMIF($D$7:$D$72,$C82,H$7:H$72)</f>
        <v>0</v>
      </c>
      <c r="I82" s="291">
        <f>SUM(E82:H82)</f>
        <v>0</v>
      </c>
      <c r="J82" s="226" t="s">
        <v>312</v>
      </c>
      <c r="K82" s="288">
        <f t="shared" si="9"/>
        <v>0</v>
      </c>
      <c r="L82" s="289">
        <f t="shared" si="9"/>
        <v>0</v>
      </c>
      <c r="M82" s="289">
        <f t="shared" si="9"/>
        <v>0</v>
      </c>
      <c r="N82" s="290">
        <f t="shared" si="9"/>
        <v>0</v>
      </c>
      <c r="O82" s="287">
        <f>SUM(K82:N82)</f>
        <v>0</v>
      </c>
      <c r="P82" s="287">
        <f>I82+O82</f>
        <v>0</v>
      </c>
    </row>
    <row r="83" spans="2:18" ht="16.5" customHeight="1" thickTop="1" thickBot="1" x14ac:dyDescent="0.2">
      <c r="B83" s="238"/>
      <c r="C83" s="239" t="s">
        <v>313</v>
      </c>
      <c r="D83" s="322"/>
      <c r="E83" s="292">
        <f>SUM(E80:E82)</f>
        <v>0</v>
      </c>
      <c r="F83" s="293">
        <f>SUM(F80:F82)</f>
        <v>0</v>
      </c>
      <c r="G83" s="293">
        <f>SUM(G80:G82)</f>
        <v>0</v>
      </c>
      <c r="H83" s="294">
        <f>SUM(H80:H82)</f>
        <v>0</v>
      </c>
      <c r="I83" s="295">
        <f>SUM(I80:I82)</f>
        <v>0</v>
      </c>
      <c r="J83" s="322"/>
      <c r="K83" s="292">
        <f t="shared" ref="K83:P83" si="12">SUM(K80:K82)</f>
        <v>0</v>
      </c>
      <c r="L83" s="293">
        <f t="shared" si="12"/>
        <v>0</v>
      </c>
      <c r="M83" s="293">
        <f t="shared" si="12"/>
        <v>0</v>
      </c>
      <c r="N83" s="294">
        <f t="shared" si="12"/>
        <v>0</v>
      </c>
      <c r="O83" s="295">
        <f t="shared" si="12"/>
        <v>0</v>
      </c>
      <c r="P83" s="295">
        <f t="shared" si="12"/>
        <v>0</v>
      </c>
    </row>
    <row r="84" spans="2:18" ht="16.5" customHeight="1" thickTop="1" thickBot="1" x14ac:dyDescent="0.2">
      <c r="B84" s="238"/>
      <c r="C84" s="239" t="s">
        <v>6</v>
      </c>
      <c r="D84" s="322"/>
      <c r="E84" s="292">
        <f>ROUNDDOWN(E83*0.1,0)</f>
        <v>0</v>
      </c>
      <c r="F84" s="293">
        <f>ROUNDDOWN(F83*0.1,0)</f>
        <v>0</v>
      </c>
      <c r="G84" s="293">
        <f>ROUNDDOWN(G83*0.1,0)</f>
        <v>0</v>
      </c>
      <c r="H84" s="294">
        <f>ROUNDDOWN(H83*0.1,0)</f>
        <v>0</v>
      </c>
      <c r="I84" s="295">
        <f>ROUNDDOWN(I83*0.1,0)</f>
        <v>0</v>
      </c>
      <c r="J84" s="322"/>
      <c r="K84" s="292">
        <f t="shared" ref="K84:P84" si="13">ROUNDDOWN(K83*0.1,0)</f>
        <v>0</v>
      </c>
      <c r="L84" s="293">
        <f t="shared" si="13"/>
        <v>0</v>
      </c>
      <c r="M84" s="293">
        <f t="shared" si="13"/>
        <v>0</v>
      </c>
      <c r="N84" s="294">
        <f t="shared" si="13"/>
        <v>0</v>
      </c>
      <c r="O84" s="295">
        <f t="shared" si="13"/>
        <v>0</v>
      </c>
      <c r="P84" s="295">
        <f t="shared" si="13"/>
        <v>0</v>
      </c>
    </row>
    <row r="85" spans="2:18" ht="16.5" customHeight="1" thickTop="1" x14ac:dyDescent="0.15">
      <c r="B85" s="241"/>
      <c r="C85" s="240" t="s">
        <v>55</v>
      </c>
      <c r="D85" s="323"/>
      <c r="E85" s="296">
        <f>SUM(E83:E84)</f>
        <v>0</v>
      </c>
      <c r="F85" s="297">
        <f>SUM(F83:F84)</f>
        <v>0</v>
      </c>
      <c r="G85" s="297">
        <f>SUM(G83:G84)</f>
        <v>0</v>
      </c>
      <c r="H85" s="298">
        <f>SUM(H83:H84)</f>
        <v>0</v>
      </c>
      <c r="I85" s="299">
        <f>SUM(I83:I84)</f>
        <v>0</v>
      </c>
      <c r="J85" s="323"/>
      <c r="K85" s="296">
        <f t="shared" ref="K85:P85" si="14">SUM(K83:K84)</f>
        <v>0</v>
      </c>
      <c r="L85" s="297">
        <f t="shared" si="14"/>
        <v>0</v>
      </c>
      <c r="M85" s="297">
        <f t="shared" si="14"/>
        <v>0</v>
      </c>
      <c r="N85" s="298">
        <f t="shared" si="14"/>
        <v>0</v>
      </c>
      <c r="O85" s="299">
        <f t="shared" si="14"/>
        <v>0</v>
      </c>
      <c r="P85" s="299">
        <f t="shared" si="14"/>
        <v>0</v>
      </c>
    </row>
    <row r="86" spans="2:18" ht="10.35" customHeight="1" x14ac:dyDescent="0.15"/>
    <row r="87" spans="2:18" ht="16.5" customHeight="1" x14ac:dyDescent="0.15">
      <c r="B87" s="195" t="s">
        <v>308</v>
      </c>
      <c r="J87" t="s">
        <v>424</v>
      </c>
      <c r="L87" s="347" t="s">
        <v>527</v>
      </c>
      <c r="P87" s="302" t="s">
        <v>3</v>
      </c>
    </row>
    <row r="88" spans="2:18" ht="16.5" customHeight="1" x14ac:dyDescent="0.15">
      <c r="B88" s="198"/>
      <c r="C88" s="199" t="s">
        <v>425</v>
      </c>
      <c r="D88" s="199" t="s">
        <v>382</v>
      </c>
      <c r="E88" s="199" t="s">
        <v>309</v>
      </c>
      <c r="F88" s="199" t="s">
        <v>55</v>
      </c>
      <c r="G88" s="355" t="s">
        <v>7</v>
      </c>
      <c r="H88" s="356"/>
      <c r="I88" s="356"/>
      <c r="J88" s="357"/>
      <c r="L88" s="198"/>
      <c r="M88" s="199" t="s">
        <v>58</v>
      </c>
      <c r="N88" s="199" t="s">
        <v>382</v>
      </c>
      <c r="O88" s="199" t="s">
        <v>309</v>
      </c>
      <c r="P88" s="199" t="s">
        <v>55</v>
      </c>
      <c r="Q88" s="339"/>
      <c r="R88" s="341"/>
    </row>
    <row r="89" spans="2:18" ht="16.5" customHeight="1" x14ac:dyDescent="0.15">
      <c r="B89" s="196">
        <v>4</v>
      </c>
      <c r="C89" s="397" t="s">
        <v>310</v>
      </c>
      <c r="D89" s="432"/>
      <c r="E89" s="301">
        <f>ROUNDDOWN(D89*0.1,0)</f>
        <v>0</v>
      </c>
      <c r="F89" s="287">
        <f>SUM(D89:E89)</f>
        <v>0</v>
      </c>
      <c r="G89" s="507"/>
      <c r="H89" s="508"/>
      <c r="I89" s="508"/>
      <c r="J89" s="509"/>
      <c r="L89" s="196">
        <v>1</v>
      </c>
      <c r="M89" s="197" t="s">
        <v>310</v>
      </c>
      <c r="N89" s="409">
        <f>P80+D89</f>
        <v>0</v>
      </c>
      <c r="O89" s="301">
        <f>ROUNDDOWN(N89*0.1,0)</f>
        <v>0</v>
      </c>
      <c r="P89" s="287">
        <f>SUM(N89:O89)</f>
        <v>0</v>
      </c>
      <c r="R89" s="354"/>
    </row>
    <row r="90" spans="2:18" ht="16.5" customHeight="1" x14ac:dyDescent="0.15">
      <c r="B90" s="196">
        <v>5</v>
      </c>
      <c r="C90" s="397" t="s">
        <v>311</v>
      </c>
      <c r="D90" s="432"/>
      <c r="E90" s="301">
        <f>ROUNDDOWN(D90*0.1,0)</f>
        <v>0</v>
      </c>
      <c r="F90" s="287">
        <f>SUM(D90:E90)</f>
        <v>0</v>
      </c>
      <c r="G90" s="507"/>
      <c r="H90" s="508"/>
      <c r="I90" s="508"/>
      <c r="J90" s="509"/>
      <c r="L90" s="196">
        <v>2</v>
      </c>
      <c r="M90" s="197" t="s">
        <v>311</v>
      </c>
      <c r="N90" s="409">
        <f>P81+D90</f>
        <v>0</v>
      </c>
      <c r="O90" s="301">
        <f>ROUNDDOWN(N90*0.1,0)</f>
        <v>0</v>
      </c>
      <c r="P90" s="287">
        <f>SUM(N90:O90)</f>
        <v>0</v>
      </c>
      <c r="R90" s="339"/>
    </row>
    <row r="91" spans="2:18" ht="16.5" customHeight="1" x14ac:dyDescent="0.15">
      <c r="B91" s="196">
        <v>6</v>
      </c>
      <c r="C91" s="397" t="s">
        <v>312</v>
      </c>
      <c r="D91" s="432"/>
      <c r="E91" s="301">
        <f>ROUNDDOWN(D91*0.1,0)</f>
        <v>0</v>
      </c>
      <c r="F91" s="287">
        <f>SUM(D91:E91)</f>
        <v>0</v>
      </c>
      <c r="G91" s="510"/>
      <c r="H91" s="511"/>
      <c r="I91" s="511"/>
      <c r="J91" s="512"/>
      <c r="L91" s="196">
        <v>3</v>
      </c>
      <c r="M91" s="197" t="s">
        <v>312</v>
      </c>
      <c r="N91" s="409">
        <f>P82+D91</f>
        <v>0</v>
      </c>
      <c r="O91" s="301">
        <f>ROUNDDOWN(N91*0.1,0)</f>
        <v>0</v>
      </c>
      <c r="P91" s="287">
        <f>SUM(N91:O91)</f>
        <v>0</v>
      </c>
      <c r="R91" s="339"/>
    </row>
    <row r="92" spans="2:18" ht="16.5" customHeight="1" x14ac:dyDescent="0.15">
      <c r="B92" s="349" t="s">
        <v>4</v>
      </c>
      <c r="C92" s="350"/>
      <c r="D92" s="287">
        <f>SUM(D89:D91)</f>
        <v>0</v>
      </c>
      <c r="E92" s="301">
        <f>SUM(E89:E91)</f>
        <v>0</v>
      </c>
      <c r="F92" s="287">
        <f>SUM(D92:E92)</f>
        <v>0</v>
      </c>
      <c r="G92" s="351"/>
      <c r="H92" s="352"/>
      <c r="I92" s="352"/>
      <c r="J92" s="353"/>
      <c r="L92" s="242"/>
      <c r="M92" s="216" t="s">
        <v>4</v>
      </c>
      <c r="N92" s="287">
        <f>SUM(N89:N91)</f>
        <v>0</v>
      </c>
      <c r="O92" s="301">
        <f>SUM(O89:O91)</f>
        <v>0</v>
      </c>
      <c r="P92" s="287">
        <f>SUM(N92:O92)</f>
        <v>0</v>
      </c>
      <c r="R92" s="354"/>
    </row>
    <row r="93" spans="2:18" ht="10.35" customHeight="1" x14ac:dyDescent="0.15">
      <c r="R93" s="354"/>
    </row>
    <row r="94" spans="2:18" s="1" customFormat="1" ht="15" customHeight="1" x14ac:dyDescent="0.15">
      <c r="B94" s="89" t="s">
        <v>428</v>
      </c>
      <c r="C94" s="32"/>
      <c r="F94" s="58"/>
      <c r="G94" s="58"/>
      <c r="K94" s="58"/>
      <c r="R94" s="344"/>
    </row>
    <row r="95" spans="2:18" s="1" customFormat="1" ht="15" customHeight="1" x14ac:dyDescent="0.15">
      <c r="B95" s="89" t="s">
        <v>530</v>
      </c>
      <c r="C95" s="346"/>
      <c r="J95" s="340"/>
    </row>
    <row r="96" spans="2:18" s="1" customFormat="1" ht="15" customHeight="1" x14ac:dyDescent="0.15">
      <c r="B96" s="89" t="s">
        <v>41</v>
      </c>
      <c r="C96" s="32"/>
      <c r="J96" s="340"/>
    </row>
    <row r="97" spans="2:18" x14ac:dyDescent="0.15">
      <c r="R97" s="340"/>
    </row>
    <row r="98" spans="2:18" s="1" customFormat="1" ht="15" customHeight="1" x14ac:dyDescent="0.15">
      <c r="B98" s="31"/>
      <c r="C98" s="31"/>
      <c r="D98" s="31"/>
      <c r="E98" s="31"/>
      <c r="F98" s="31"/>
      <c r="G98" s="31"/>
      <c r="H98" s="31"/>
      <c r="I98" s="31"/>
      <c r="J98" s="31"/>
      <c r="K98" s="32"/>
      <c r="O98" s="146" t="s">
        <v>5</v>
      </c>
      <c r="P98" s="431"/>
    </row>
  </sheetData>
  <sheetProtection algorithmName="SHA-512" hashValue="L1taxe5HQWbZPN0dKfWuK+qcu9MDHxuoIzjQE1uT7wLKvrjxmTNhkkN5reY9tGbyqvYyO49KvSnUo79Kv3IxFg==" saltValue="pNSkc/x+QM+IR3d7DqXf3g==" spinCount="100000" sheet="1" objects="1" scenarios="1"/>
  <mergeCells count="3">
    <mergeCell ref="G89:J89"/>
    <mergeCell ref="G90:J90"/>
    <mergeCell ref="G91:J91"/>
  </mergeCells>
  <phoneticPr fontId="9"/>
  <pageMargins left="0.59055118110236227" right="0.59055118110236227" top="0.59055118110236227" bottom="0.19685039370078741" header="0.31496062992125984" footer="0.31496062992125984"/>
  <pageSetup paperSize="8" orientation="landscape" r:id="rId1"/>
  <rowBreaks count="1" manualBreakCount="1">
    <brk id="5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96"/>
  <sheetViews>
    <sheetView showGridLines="0" view="pageBreakPreview" zoomScale="85" zoomScaleNormal="100" zoomScaleSheetLayoutView="85" workbookViewId="0">
      <selection activeCell="S34" sqref="S34:U34"/>
    </sheetView>
  </sheetViews>
  <sheetFormatPr defaultColWidth="9.109375" defaultRowHeight="15" customHeight="1" x14ac:dyDescent="0.15"/>
  <cols>
    <col min="1" max="1" width="1.44140625" style="1" customWidth="1"/>
    <col min="2" max="2" width="5.6640625" style="31" customWidth="1"/>
    <col min="3" max="3" width="25.6640625" style="32" customWidth="1"/>
    <col min="4" max="8" width="18.88671875" style="1" customWidth="1"/>
    <col min="9" max="9" width="1.44140625" style="1" customWidth="1"/>
    <col min="10" max="10" width="18.44140625" style="1" customWidth="1"/>
    <col min="11" max="11" width="20.6640625" style="1" customWidth="1"/>
    <col min="12" max="16384" width="9.109375" style="1"/>
  </cols>
  <sheetData>
    <row r="1" spans="2:11" ht="15" customHeight="1" x14ac:dyDescent="0.15">
      <c r="B1" s="1"/>
      <c r="H1" s="58" t="s">
        <v>383</v>
      </c>
    </row>
    <row r="2" spans="2:11" ht="16.2" x14ac:dyDescent="0.15">
      <c r="B2" s="517" t="s">
        <v>329</v>
      </c>
      <c r="C2" s="517"/>
      <c r="D2" s="517"/>
      <c r="E2" s="517"/>
      <c r="F2" s="517"/>
      <c r="G2" s="517"/>
      <c r="H2" s="517"/>
    </row>
    <row r="3" spans="2:11" ht="7.5" customHeight="1" x14ac:dyDescent="0.15">
      <c r="F3" s="58"/>
      <c r="G3" s="58"/>
      <c r="K3" s="58"/>
    </row>
    <row r="4" spans="2:11" ht="15" customHeight="1" x14ac:dyDescent="0.15">
      <c r="B4" s="214" t="s">
        <v>330</v>
      </c>
      <c r="F4" s="58"/>
      <c r="G4" s="58"/>
      <c r="K4" s="58"/>
    </row>
    <row r="5" spans="2:11" ht="15" customHeight="1" x14ac:dyDescent="0.15">
      <c r="B5" s="520" t="s">
        <v>8</v>
      </c>
      <c r="C5" s="518" t="s">
        <v>83</v>
      </c>
      <c r="D5" s="34" t="s">
        <v>314</v>
      </c>
      <c r="E5" s="34" t="s">
        <v>315</v>
      </c>
      <c r="F5" s="34" t="s">
        <v>317</v>
      </c>
      <c r="G5" s="58"/>
    </row>
    <row r="6" spans="2:11" ht="24" x14ac:dyDescent="0.15">
      <c r="B6" s="521"/>
      <c r="C6" s="519"/>
      <c r="D6" s="35" t="s">
        <v>59</v>
      </c>
      <c r="E6" s="35" t="s">
        <v>316</v>
      </c>
      <c r="F6" s="35" t="s">
        <v>319</v>
      </c>
      <c r="G6" s="58"/>
    </row>
    <row r="7" spans="2:11" ht="16.5" customHeight="1" x14ac:dyDescent="0.15">
      <c r="B7" s="59">
        <v>1</v>
      </c>
      <c r="C7" s="60" t="s">
        <v>226</v>
      </c>
      <c r="D7" s="412"/>
      <c r="E7" s="250">
        <v>15</v>
      </c>
      <c r="F7" s="250">
        <f>D7*E7</f>
        <v>0</v>
      </c>
      <c r="G7" s="58"/>
    </row>
    <row r="8" spans="2:11" ht="16.5" customHeight="1" x14ac:dyDescent="0.15">
      <c r="B8" s="59">
        <v>2</v>
      </c>
      <c r="C8" s="60" t="s">
        <v>227</v>
      </c>
      <c r="D8" s="412"/>
      <c r="E8" s="250">
        <v>16</v>
      </c>
      <c r="F8" s="250">
        <f t="shared" ref="F8:F70" si="0">D8*E8</f>
        <v>0</v>
      </c>
      <c r="G8" s="58"/>
    </row>
    <row r="9" spans="2:11" ht="16.5" customHeight="1" x14ac:dyDescent="0.15">
      <c r="B9" s="59">
        <v>3</v>
      </c>
      <c r="C9" s="60" t="s">
        <v>228</v>
      </c>
      <c r="D9" s="412"/>
      <c r="E9" s="250">
        <v>15</v>
      </c>
      <c r="F9" s="250">
        <f t="shared" si="0"/>
        <v>0</v>
      </c>
      <c r="G9" s="58"/>
    </row>
    <row r="10" spans="2:11" ht="16.5" customHeight="1" x14ac:dyDescent="0.15">
      <c r="B10" s="59">
        <v>4</v>
      </c>
      <c r="C10" s="60" t="s">
        <v>9</v>
      </c>
      <c r="D10" s="412"/>
      <c r="E10" s="250">
        <v>16</v>
      </c>
      <c r="F10" s="250">
        <f t="shared" si="0"/>
        <v>0</v>
      </c>
      <c r="G10" s="58"/>
    </row>
    <row r="11" spans="2:11" ht="16.5" customHeight="1" x14ac:dyDescent="0.15">
      <c r="B11" s="59">
        <v>5</v>
      </c>
      <c r="C11" s="60" t="s">
        <v>229</v>
      </c>
      <c r="D11" s="412"/>
      <c r="E11" s="250">
        <v>17</v>
      </c>
      <c r="F11" s="250">
        <f t="shared" si="0"/>
        <v>0</v>
      </c>
      <c r="G11" s="58"/>
    </row>
    <row r="12" spans="2:11" ht="16.5" customHeight="1" x14ac:dyDescent="0.15">
      <c r="B12" s="59">
        <v>6</v>
      </c>
      <c r="C12" s="60" t="s">
        <v>230</v>
      </c>
      <c r="D12" s="412"/>
      <c r="E12" s="250">
        <v>16</v>
      </c>
      <c r="F12" s="250">
        <f t="shared" si="0"/>
        <v>0</v>
      </c>
      <c r="G12" s="58"/>
    </row>
    <row r="13" spans="2:11" ht="16.5" customHeight="1" x14ac:dyDescent="0.15">
      <c r="B13" s="59">
        <v>7</v>
      </c>
      <c r="C13" s="60" t="s">
        <v>231</v>
      </c>
      <c r="D13" s="412"/>
      <c r="E13" s="250">
        <v>16</v>
      </c>
      <c r="F13" s="250">
        <f t="shared" si="0"/>
        <v>0</v>
      </c>
      <c r="G13" s="58"/>
    </row>
    <row r="14" spans="2:11" ht="16.5" customHeight="1" x14ac:dyDescent="0.15">
      <c r="B14" s="59">
        <v>8</v>
      </c>
      <c r="C14" s="60" t="s">
        <v>232</v>
      </c>
      <c r="D14" s="412"/>
      <c r="E14" s="250">
        <v>16</v>
      </c>
      <c r="F14" s="250">
        <f t="shared" si="0"/>
        <v>0</v>
      </c>
      <c r="G14" s="58"/>
    </row>
    <row r="15" spans="2:11" ht="16.5" customHeight="1" x14ac:dyDescent="0.15">
      <c r="B15" s="59">
        <v>9</v>
      </c>
      <c r="C15" s="60" t="s">
        <v>233</v>
      </c>
      <c r="D15" s="412"/>
      <c r="E15" s="250">
        <v>16</v>
      </c>
      <c r="F15" s="250">
        <f t="shared" si="0"/>
        <v>0</v>
      </c>
      <c r="G15" s="58"/>
    </row>
    <row r="16" spans="2:11" ht="16.5" customHeight="1" x14ac:dyDescent="0.15">
      <c r="B16" s="59">
        <v>10</v>
      </c>
      <c r="C16" s="60" t="s">
        <v>234</v>
      </c>
      <c r="D16" s="412"/>
      <c r="E16" s="250">
        <v>15</v>
      </c>
      <c r="F16" s="250">
        <f t="shared" si="0"/>
        <v>0</v>
      </c>
      <c r="G16" s="58"/>
    </row>
    <row r="17" spans="2:7" ht="16.5" customHeight="1" x14ac:dyDescent="0.15">
      <c r="B17" s="59">
        <v>11</v>
      </c>
      <c r="C17" s="60" t="s">
        <v>235</v>
      </c>
      <c r="D17" s="412"/>
      <c r="E17" s="250">
        <v>15</v>
      </c>
      <c r="F17" s="250">
        <f t="shared" si="0"/>
        <v>0</v>
      </c>
      <c r="G17" s="58"/>
    </row>
    <row r="18" spans="2:7" ht="16.5" customHeight="1" x14ac:dyDescent="0.15">
      <c r="B18" s="59">
        <v>12</v>
      </c>
      <c r="C18" s="60" t="s">
        <v>236</v>
      </c>
      <c r="D18" s="412"/>
      <c r="E18" s="250">
        <v>15</v>
      </c>
      <c r="F18" s="250">
        <f t="shared" si="0"/>
        <v>0</v>
      </c>
      <c r="G18" s="58"/>
    </row>
    <row r="19" spans="2:7" ht="16.5" customHeight="1" x14ac:dyDescent="0.15">
      <c r="B19" s="59">
        <v>13</v>
      </c>
      <c r="C19" s="60" t="s">
        <v>237</v>
      </c>
      <c r="D19" s="412"/>
      <c r="E19" s="250">
        <v>16</v>
      </c>
      <c r="F19" s="250">
        <f t="shared" si="0"/>
        <v>0</v>
      </c>
      <c r="G19" s="58"/>
    </row>
    <row r="20" spans="2:7" ht="16.5" customHeight="1" x14ac:dyDescent="0.15">
      <c r="B20" s="59">
        <v>14</v>
      </c>
      <c r="C20" s="60" t="s">
        <v>238</v>
      </c>
      <c r="D20" s="412"/>
      <c r="E20" s="250">
        <v>16</v>
      </c>
      <c r="F20" s="250">
        <f t="shared" si="0"/>
        <v>0</v>
      </c>
      <c r="G20" s="58"/>
    </row>
    <row r="21" spans="2:7" ht="16.5" customHeight="1" x14ac:dyDescent="0.15">
      <c r="B21" s="59">
        <v>15</v>
      </c>
      <c r="C21" s="60" t="s">
        <v>239</v>
      </c>
      <c r="D21" s="412"/>
      <c r="E21" s="250">
        <v>16</v>
      </c>
      <c r="F21" s="250">
        <f t="shared" si="0"/>
        <v>0</v>
      </c>
      <c r="G21" s="58"/>
    </row>
    <row r="22" spans="2:7" ht="16.5" customHeight="1" x14ac:dyDescent="0.15">
      <c r="B22" s="59">
        <v>16</v>
      </c>
      <c r="C22" s="60" t="s">
        <v>240</v>
      </c>
      <c r="D22" s="412"/>
      <c r="E22" s="250">
        <v>16</v>
      </c>
      <c r="F22" s="250">
        <f t="shared" si="0"/>
        <v>0</v>
      </c>
      <c r="G22" s="58"/>
    </row>
    <row r="23" spans="2:7" ht="16.5" customHeight="1" x14ac:dyDescent="0.15">
      <c r="B23" s="59">
        <v>17</v>
      </c>
      <c r="C23" s="60" t="s">
        <v>241</v>
      </c>
      <c r="D23" s="412"/>
      <c r="E23" s="250">
        <v>15</v>
      </c>
      <c r="F23" s="250">
        <f t="shared" si="0"/>
        <v>0</v>
      </c>
      <c r="G23" s="58"/>
    </row>
    <row r="24" spans="2:7" ht="16.5" customHeight="1" x14ac:dyDescent="0.15">
      <c r="B24" s="59">
        <v>18</v>
      </c>
      <c r="C24" s="60" t="s">
        <v>242</v>
      </c>
      <c r="D24" s="412"/>
      <c r="E24" s="250">
        <v>16</v>
      </c>
      <c r="F24" s="250">
        <f t="shared" si="0"/>
        <v>0</v>
      </c>
      <c r="G24" s="58"/>
    </row>
    <row r="25" spans="2:7" ht="16.5" customHeight="1" x14ac:dyDescent="0.15">
      <c r="B25" s="59">
        <v>19</v>
      </c>
      <c r="C25" s="60" t="s">
        <v>243</v>
      </c>
      <c r="D25" s="412"/>
      <c r="E25" s="250">
        <v>16</v>
      </c>
      <c r="F25" s="250">
        <f t="shared" si="0"/>
        <v>0</v>
      </c>
      <c r="G25" s="58"/>
    </row>
    <row r="26" spans="2:7" ht="16.5" customHeight="1" x14ac:dyDescent="0.15">
      <c r="B26" s="59">
        <v>20</v>
      </c>
      <c r="C26" s="60" t="s">
        <v>244</v>
      </c>
      <c r="D26" s="412"/>
      <c r="E26" s="250">
        <v>15</v>
      </c>
      <c r="F26" s="250">
        <f t="shared" si="0"/>
        <v>0</v>
      </c>
      <c r="G26" s="58"/>
    </row>
    <row r="27" spans="2:7" ht="16.5" customHeight="1" x14ac:dyDescent="0.15">
      <c r="B27" s="59">
        <v>21</v>
      </c>
      <c r="C27" s="60" t="s">
        <v>245</v>
      </c>
      <c r="D27" s="412"/>
      <c r="E27" s="250">
        <v>15</v>
      </c>
      <c r="F27" s="250">
        <f t="shared" si="0"/>
        <v>0</v>
      </c>
      <c r="G27" s="58"/>
    </row>
    <row r="28" spans="2:7" ht="16.5" customHeight="1" x14ac:dyDescent="0.15">
      <c r="B28" s="59">
        <v>22</v>
      </c>
      <c r="C28" s="60" t="s">
        <v>246</v>
      </c>
      <c r="D28" s="412"/>
      <c r="E28" s="250">
        <v>16</v>
      </c>
      <c r="F28" s="250">
        <f t="shared" si="0"/>
        <v>0</v>
      </c>
      <c r="G28" s="58"/>
    </row>
    <row r="29" spans="2:7" ht="16.5" customHeight="1" x14ac:dyDescent="0.15">
      <c r="B29" s="59">
        <v>23</v>
      </c>
      <c r="C29" s="60" t="s">
        <v>247</v>
      </c>
      <c r="D29" s="412"/>
      <c r="E29" s="250">
        <v>15</v>
      </c>
      <c r="F29" s="250">
        <f t="shared" si="0"/>
        <v>0</v>
      </c>
      <c r="G29" s="58"/>
    </row>
    <row r="30" spans="2:7" ht="16.5" customHeight="1" x14ac:dyDescent="0.15">
      <c r="B30" s="59">
        <v>24</v>
      </c>
      <c r="C30" s="60" t="s">
        <v>248</v>
      </c>
      <c r="D30" s="412"/>
      <c r="E30" s="250">
        <v>16</v>
      </c>
      <c r="F30" s="250">
        <f t="shared" si="0"/>
        <v>0</v>
      </c>
      <c r="G30" s="58"/>
    </row>
    <row r="31" spans="2:7" ht="16.5" customHeight="1" x14ac:dyDescent="0.15">
      <c r="B31" s="59">
        <v>25</v>
      </c>
      <c r="C31" s="60" t="s">
        <v>249</v>
      </c>
      <c r="D31" s="412"/>
      <c r="E31" s="250">
        <v>16</v>
      </c>
      <c r="F31" s="250">
        <f t="shared" si="0"/>
        <v>0</v>
      </c>
      <c r="G31" s="58"/>
    </row>
    <row r="32" spans="2:7" ht="16.5" customHeight="1" x14ac:dyDescent="0.15">
      <c r="B32" s="59">
        <v>26</v>
      </c>
      <c r="C32" s="60" t="s">
        <v>250</v>
      </c>
      <c r="D32" s="412"/>
      <c r="E32" s="250">
        <v>15</v>
      </c>
      <c r="F32" s="250">
        <f t="shared" si="0"/>
        <v>0</v>
      </c>
      <c r="G32" s="58"/>
    </row>
    <row r="33" spans="2:7" ht="16.5" customHeight="1" x14ac:dyDescent="0.15">
      <c r="B33" s="59">
        <v>27</v>
      </c>
      <c r="C33" s="60" t="s">
        <v>251</v>
      </c>
      <c r="D33" s="412"/>
      <c r="E33" s="250">
        <v>16</v>
      </c>
      <c r="F33" s="250">
        <f t="shared" si="0"/>
        <v>0</v>
      </c>
      <c r="G33" s="58"/>
    </row>
    <row r="34" spans="2:7" ht="16.5" customHeight="1" x14ac:dyDescent="0.15">
      <c r="B34" s="59">
        <v>28</v>
      </c>
      <c r="C34" s="60" t="s">
        <v>252</v>
      </c>
      <c r="D34" s="412"/>
      <c r="E34" s="250">
        <v>16</v>
      </c>
      <c r="F34" s="250">
        <f t="shared" si="0"/>
        <v>0</v>
      </c>
      <c r="G34" s="58"/>
    </row>
    <row r="35" spans="2:7" ht="16.5" customHeight="1" x14ac:dyDescent="0.15">
      <c r="B35" s="59">
        <v>29</v>
      </c>
      <c r="C35" s="60" t="s">
        <v>253</v>
      </c>
      <c r="D35" s="412"/>
      <c r="E35" s="250">
        <v>16</v>
      </c>
      <c r="F35" s="250">
        <f t="shared" si="0"/>
        <v>0</v>
      </c>
      <c r="G35" s="58"/>
    </row>
    <row r="36" spans="2:7" ht="16.5" customHeight="1" x14ac:dyDescent="0.15">
      <c r="B36" s="59">
        <v>30</v>
      </c>
      <c r="C36" s="60" t="s">
        <v>254</v>
      </c>
      <c r="D36" s="412"/>
      <c r="E36" s="250">
        <v>16</v>
      </c>
      <c r="F36" s="250">
        <f t="shared" si="0"/>
        <v>0</v>
      </c>
      <c r="G36" s="58"/>
    </row>
    <row r="37" spans="2:7" ht="16.5" customHeight="1" x14ac:dyDescent="0.15">
      <c r="B37" s="59">
        <v>31</v>
      </c>
      <c r="C37" s="60" t="s">
        <v>255</v>
      </c>
      <c r="D37" s="412"/>
      <c r="E37" s="250">
        <v>15</v>
      </c>
      <c r="F37" s="250">
        <f t="shared" si="0"/>
        <v>0</v>
      </c>
      <c r="G37" s="58"/>
    </row>
    <row r="38" spans="2:7" ht="16.5" customHeight="1" x14ac:dyDescent="0.15">
      <c r="B38" s="59">
        <v>32</v>
      </c>
      <c r="C38" s="60" t="s">
        <v>256</v>
      </c>
      <c r="D38" s="412"/>
      <c r="E38" s="250">
        <v>15</v>
      </c>
      <c r="F38" s="250">
        <f t="shared" si="0"/>
        <v>0</v>
      </c>
      <c r="G38" s="58"/>
    </row>
    <row r="39" spans="2:7" ht="16.5" customHeight="1" x14ac:dyDescent="0.15">
      <c r="B39" s="59">
        <v>33</v>
      </c>
      <c r="C39" s="60" t="s">
        <v>257</v>
      </c>
      <c r="D39" s="412"/>
      <c r="E39" s="250">
        <v>15</v>
      </c>
      <c r="F39" s="250">
        <f t="shared" si="0"/>
        <v>0</v>
      </c>
      <c r="G39" s="58"/>
    </row>
    <row r="40" spans="2:7" ht="16.5" customHeight="1" x14ac:dyDescent="0.15">
      <c r="B40" s="59">
        <v>34</v>
      </c>
      <c r="C40" s="60" t="s">
        <v>376</v>
      </c>
      <c r="D40" s="412"/>
      <c r="E40" s="250">
        <v>17</v>
      </c>
      <c r="F40" s="250">
        <f t="shared" si="0"/>
        <v>0</v>
      </c>
      <c r="G40" s="58"/>
    </row>
    <row r="41" spans="2:7" ht="16.5" customHeight="1" x14ac:dyDescent="0.15">
      <c r="B41" s="59">
        <v>35</v>
      </c>
      <c r="C41" s="60" t="s">
        <v>259</v>
      </c>
      <c r="D41" s="412"/>
      <c r="E41" s="250">
        <v>15</v>
      </c>
      <c r="F41" s="250">
        <f t="shared" si="0"/>
        <v>0</v>
      </c>
      <c r="G41" s="58"/>
    </row>
    <row r="42" spans="2:7" ht="16.5" customHeight="1" x14ac:dyDescent="0.15">
      <c r="B42" s="59">
        <v>36</v>
      </c>
      <c r="C42" s="60" t="s">
        <v>260</v>
      </c>
      <c r="D42" s="412"/>
      <c r="E42" s="250">
        <v>16</v>
      </c>
      <c r="F42" s="250">
        <f t="shared" si="0"/>
        <v>0</v>
      </c>
      <c r="G42" s="58"/>
    </row>
    <row r="43" spans="2:7" ht="16.5" customHeight="1" x14ac:dyDescent="0.15">
      <c r="B43" s="59">
        <v>37</v>
      </c>
      <c r="C43" s="60" t="s">
        <v>261</v>
      </c>
      <c r="D43" s="412"/>
      <c r="E43" s="250">
        <v>15</v>
      </c>
      <c r="F43" s="250">
        <f t="shared" si="0"/>
        <v>0</v>
      </c>
      <c r="G43" s="58"/>
    </row>
    <row r="44" spans="2:7" ht="16.5" customHeight="1" x14ac:dyDescent="0.15">
      <c r="B44" s="59">
        <v>38</v>
      </c>
      <c r="C44" s="60" t="s">
        <v>262</v>
      </c>
      <c r="D44" s="412"/>
      <c r="E44" s="250">
        <v>16</v>
      </c>
      <c r="F44" s="250">
        <f t="shared" si="0"/>
        <v>0</v>
      </c>
      <c r="G44" s="58"/>
    </row>
    <row r="45" spans="2:7" ht="16.5" customHeight="1" x14ac:dyDescent="0.15">
      <c r="B45" s="59">
        <v>39</v>
      </c>
      <c r="C45" s="60" t="s">
        <v>263</v>
      </c>
      <c r="D45" s="412"/>
      <c r="E45" s="250">
        <v>16</v>
      </c>
      <c r="F45" s="250">
        <f t="shared" si="0"/>
        <v>0</v>
      </c>
      <c r="G45" s="58"/>
    </row>
    <row r="46" spans="2:7" ht="16.5" customHeight="1" x14ac:dyDescent="0.15">
      <c r="B46" s="59">
        <v>40</v>
      </c>
      <c r="C46" s="60" t="s">
        <v>264</v>
      </c>
      <c r="D46" s="412"/>
      <c r="E46" s="250">
        <v>16</v>
      </c>
      <c r="F46" s="250">
        <f t="shared" si="0"/>
        <v>0</v>
      </c>
      <c r="G46" s="58"/>
    </row>
    <row r="47" spans="2:7" ht="16.5" customHeight="1" x14ac:dyDescent="0.15">
      <c r="B47" s="59">
        <v>41</v>
      </c>
      <c r="C47" s="60" t="s">
        <v>265</v>
      </c>
      <c r="D47" s="412"/>
      <c r="E47" s="250">
        <v>16</v>
      </c>
      <c r="F47" s="250">
        <f t="shared" si="0"/>
        <v>0</v>
      </c>
      <c r="G47" s="58"/>
    </row>
    <row r="48" spans="2:7" ht="16.5" customHeight="1" x14ac:dyDescent="0.15">
      <c r="B48" s="59">
        <v>42</v>
      </c>
      <c r="C48" s="60" t="s">
        <v>266</v>
      </c>
      <c r="D48" s="412"/>
      <c r="E48" s="250">
        <v>15</v>
      </c>
      <c r="F48" s="250">
        <f t="shared" si="0"/>
        <v>0</v>
      </c>
      <c r="G48" s="58"/>
    </row>
    <row r="49" spans="2:7" ht="16.5" customHeight="1" x14ac:dyDescent="0.15">
      <c r="B49" s="59">
        <v>43</v>
      </c>
      <c r="C49" s="60" t="s">
        <v>267</v>
      </c>
      <c r="D49" s="412"/>
      <c r="E49" s="250">
        <v>15</v>
      </c>
      <c r="F49" s="250">
        <f>D49*E49</f>
        <v>0</v>
      </c>
      <c r="G49" s="58"/>
    </row>
    <row r="50" spans="2:7" ht="16.5" customHeight="1" x14ac:dyDescent="0.15">
      <c r="B50" s="59">
        <v>44</v>
      </c>
      <c r="C50" s="60" t="s">
        <v>268</v>
      </c>
      <c r="D50" s="412"/>
      <c r="E50" s="250">
        <v>18</v>
      </c>
      <c r="F50" s="250">
        <f t="shared" si="0"/>
        <v>0</v>
      </c>
      <c r="G50" s="58"/>
    </row>
    <row r="51" spans="2:7" ht="16.5" customHeight="1" x14ac:dyDescent="0.15">
      <c r="B51" s="59">
        <v>45</v>
      </c>
      <c r="C51" s="60" t="s">
        <v>269</v>
      </c>
      <c r="D51" s="412"/>
      <c r="E51" s="250">
        <v>18</v>
      </c>
      <c r="F51" s="250">
        <f t="shared" si="0"/>
        <v>0</v>
      </c>
      <c r="G51" s="58"/>
    </row>
    <row r="52" spans="2:7" ht="16.5" customHeight="1" x14ac:dyDescent="0.15">
      <c r="B52" s="59">
        <v>46</v>
      </c>
      <c r="C52" s="60" t="s">
        <v>270</v>
      </c>
      <c r="D52" s="412"/>
      <c r="E52" s="250">
        <v>17</v>
      </c>
      <c r="F52" s="250">
        <f t="shared" si="0"/>
        <v>0</v>
      </c>
      <c r="G52" s="58"/>
    </row>
    <row r="53" spans="2:7" ht="16.5" customHeight="1" x14ac:dyDescent="0.15">
      <c r="B53" s="59">
        <v>47</v>
      </c>
      <c r="C53" s="60" t="s">
        <v>271</v>
      </c>
      <c r="D53" s="412"/>
      <c r="E53" s="250">
        <v>17</v>
      </c>
      <c r="F53" s="250">
        <f t="shared" si="0"/>
        <v>0</v>
      </c>
      <c r="G53" s="58"/>
    </row>
    <row r="54" spans="2:7" ht="16.5" customHeight="1" x14ac:dyDescent="0.15">
      <c r="B54" s="59">
        <v>48</v>
      </c>
      <c r="C54" s="60" t="s">
        <v>272</v>
      </c>
      <c r="D54" s="412"/>
      <c r="E54" s="250">
        <v>17</v>
      </c>
      <c r="F54" s="250">
        <f t="shared" si="0"/>
        <v>0</v>
      </c>
      <c r="G54" s="58"/>
    </row>
    <row r="55" spans="2:7" ht="16.5" customHeight="1" x14ac:dyDescent="0.15">
      <c r="B55" s="59">
        <v>49</v>
      </c>
      <c r="C55" s="60" t="s">
        <v>273</v>
      </c>
      <c r="D55" s="412"/>
      <c r="E55" s="250">
        <v>17</v>
      </c>
      <c r="F55" s="250">
        <f>D55*E55</f>
        <v>0</v>
      </c>
      <c r="G55" s="58"/>
    </row>
    <row r="56" spans="2:7" ht="16.5" customHeight="1" x14ac:dyDescent="0.15">
      <c r="B56" s="59">
        <v>50</v>
      </c>
      <c r="C56" s="60" t="s">
        <v>274</v>
      </c>
      <c r="D56" s="412"/>
      <c r="E56" s="250">
        <v>17</v>
      </c>
      <c r="F56" s="250">
        <f t="shared" si="0"/>
        <v>0</v>
      </c>
      <c r="G56" s="58"/>
    </row>
    <row r="57" spans="2:7" ht="16.5" customHeight="1" x14ac:dyDescent="0.15">
      <c r="B57" s="59">
        <v>51</v>
      </c>
      <c r="C57" s="60" t="s">
        <v>275</v>
      </c>
      <c r="D57" s="412"/>
      <c r="E57" s="250">
        <v>17</v>
      </c>
      <c r="F57" s="250">
        <f t="shared" si="0"/>
        <v>0</v>
      </c>
      <c r="G57" s="58"/>
    </row>
    <row r="58" spans="2:7" ht="16.5" customHeight="1" x14ac:dyDescent="0.15">
      <c r="B58" s="59">
        <v>52</v>
      </c>
      <c r="C58" s="60" t="s">
        <v>276</v>
      </c>
      <c r="D58" s="412"/>
      <c r="E58" s="250">
        <v>17</v>
      </c>
      <c r="F58" s="250">
        <f t="shared" si="0"/>
        <v>0</v>
      </c>
      <c r="G58" s="58"/>
    </row>
    <row r="59" spans="2:7" ht="16.5" customHeight="1" x14ac:dyDescent="0.15">
      <c r="B59" s="59">
        <v>53</v>
      </c>
      <c r="C59" s="60" t="s">
        <v>277</v>
      </c>
      <c r="D59" s="412"/>
      <c r="E59" s="250">
        <v>17</v>
      </c>
      <c r="F59" s="250">
        <f t="shared" si="0"/>
        <v>0</v>
      </c>
      <c r="G59" s="58"/>
    </row>
    <row r="60" spans="2:7" ht="16.5" customHeight="1" x14ac:dyDescent="0.15">
      <c r="B60" s="59">
        <v>54</v>
      </c>
      <c r="C60" s="60" t="s">
        <v>278</v>
      </c>
      <c r="D60" s="412"/>
      <c r="E60" s="250">
        <v>17</v>
      </c>
      <c r="F60" s="250">
        <f t="shared" si="0"/>
        <v>0</v>
      </c>
      <c r="G60" s="58"/>
    </row>
    <row r="61" spans="2:7" ht="16.5" customHeight="1" x14ac:dyDescent="0.15">
      <c r="B61" s="59">
        <v>55</v>
      </c>
      <c r="C61" s="60" t="s">
        <v>279</v>
      </c>
      <c r="D61" s="412"/>
      <c r="E61" s="250">
        <v>17</v>
      </c>
      <c r="F61" s="250">
        <f t="shared" si="0"/>
        <v>0</v>
      </c>
      <c r="G61" s="58"/>
    </row>
    <row r="62" spans="2:7" ht="16.5" customHeight="1" x14ac:dyDescent="0.15">
      <c r="B62" s="59">
        <v>56</v>
      </c>
      <c r="C62" s="60" t="s">
        <v>280</v>
      </c>
      <c r="D62" s="412"/>
      <c r="E62" s="250">
        <v>17</v>
      </c>
      <c r="F62" s="250">
        <f t="shared" si="0"/>
        <v>0</v>
      </c>
      <c r="G62" s="58"/>
    </row>
    <row r="63" spans="2:7" ht="16.5" customHeight="1" x14ac:dyDescent="0.15">
      <c r="B63" s="59">
        <v>57</v>
      </c>
      <c r="C63" s="60" t="s">
        <v>377</v>
      </c>
      <c r="D63" s="412"/>
      <c r="E63" s="250">
        <v>17</v>
      </c>
      <c r="F63" s="250">
        <f t="shared" si="0"/>
        <v>0</v>
      </c>
      <c r="G63" s="58"/>
    </row>
    <row r="64" spans="2:7" ht="16.5" customHeight="1" x14ac:dyDescent="0.15">
      <c r="B64" s="59">
        <v>58</v>
      </c>
      <c r="C64" s="60" t="s">
        <v>282</v>
      </c>
      <c r="D64" s="412"/>
      <c r="E64" s="250">
        <v>17</v>
      </c>
      <c r="F64" s="250">
        <f>D64*E64</f>
        <v>0</v>
      </c>
      <c r="G64" s="58"/>
    </row>
    <row r="65" spans="2:11" ht="16.5" customHeight="1" x14ac:dyDescent="0.15">
      <c r="B65" s="59">
        <v>59</v>
      </c>
      <c r="C65" s="60" t="s">
        <v>283</v>
      </c>
      <c r="D65" s="412"/>
      <c r="E65" s="250">
        <v>17</v>
      </c>
      <c r="F65" s="250">
        <f t="shared" si="0"/>
        <v>0</v>
      </c>
      <c r="G65" s="58"/>
    </row>
    <row r="66" spans="2:11" ht="16.5" customHeight="1" x14ac:dyDescent="0.15">
      <c r="B66" s="59">
        <v>60</v>
      </c>
      <c r="C66" s="60" t="s">
        <v>284</v>
      </c>
      <c r="D66" s="412"/>
      <c r="E66" s="250">
        <v>17</v>
      </c>
      <c r="F66" s="250">
        <f t="shared" si="0"/>
        <v>0</v>
      </c>
      <c r="G66" s="58"/>
    </row>
    <row r="67" spans="2:11" ht="16.5" customHeight="1" x14ac:dyDescent="0.15">
      <c r="B67" s="59">
        <v>61</v>
      </c>
      <c r="C67" s="60" t="s">
        <v>285</v>
      </c>
      <c r="D67" s="412"/>
      <c r="E67" s="250">
        <v>17</v>
      </c>
      <c r="F67" s="250">
        <f t="shared" si="0"/>
        <v>0</v>
      </c>
      <c r="G67" s="58"/>
    </row>
    <row r="68" spans="2:11" ht="16.5" customHeight="1" x14ac:dyDescent="0.15">
      <c r="B68" s="59">
        <v>62</v>
      </c>
      <c r="C68" s="60" t="s">
        <v>286</v>
      </c>
      <c r="D68" s="412"/>
      <c r="E68" s="250">
        <v>17</v>
      </c>
      <c r="F68" s="250">
        <f t="shared" si="0"/>
        <v>0</v>
      </c>
      <c r="G68" s="58"/>
    </row>
    <row r="69" spans="2:11" ht="16.5" customHeight="1" x14ac:dyDescent="0.15">
      <c r="B69" s="59">
        <v>63</v>
      </c>
      <c r="C69" s="60" t="s">
        <v>287</v>
      </c>
      <c r="D69" s="412"/>
      <c r="E69" s="250">
        <v>17</v>
      </c>
      <c r="F69" s="250">
        <f t="shared" si="0"/>
        <v>0</v>
      </c>
      <c r="G69" s="58"/>
    </row>
    <row r="70" spans="2:11" ht="16.5" customHeight="1" x14ac:dyDescent="0.15">
      <c r="B70" s="59">
        <v>64</v>
      </c>
      <c r="C70" s="60" t="s">
        <v>288</v>
      </c>
      <c r="D70" s="412"/>
      <c r="E70" s="250">
        <v>17</v>
      </c>
      <c r="F70" s="250">
        <f t="shared" si="0"/>
        <v>0</v>
      </c>
      <c r="G70" s="58"/>
    </row>
    <row r="71" spans="2:11" ht="16.5" customHeight="1" x14ac:dyDescent="0.15">
      <c r="B71" s="59">
        <v>65</v>
      </c>
      <c r="C71" s="60" t="s">
        <v>378</v>
      </c>
      <c r="D71" s="412"/>
      <c r="E71" s="250">
        <v>17</v>
      </c>
      <c r="F71" s="250">
        <f>D71*E71</f>
        <v>0</v>
      </c>
      <c r="G71" s="58"/>
    </row>
    <row r="72" spans="2:11" ht="16.5" customHeight="1" x14ac:dyDescent="0.15">
      <c r="B72" s="59">
        <v>66</v>
      </c>
      <c r="C72" s="60" t="s">
        <v>290</v>
      </c>
      <c r="D72" s="412"/>
      <c r="E72" s="250">
        <v>17</v>
      </c>
      <c r="F72" s="250">
        <f t="shared" ref="F72" si="1">D72*E72</f>
        <v>0</v>
      </c>
      <c r="G72" s="58"/>
      <c r="I72" s="404"/>
    </row>
    <row r="73" spans="2:11" ht="15" customHeight="1" x14ac:dyDescent="0.15">
      <c r="B73" s="61" t="s">
        <v>54</v>
      </c>
      <c r="C73" s="62"/>
      <c r="D73" s="33">
        <f>SUM(D7:D72)</f>
        <v>0</v>
      </c>
      <c r="E73" s="33"/>
      <c r="F73" s="33">
        <f>SUM(F7:F72)</f>
        <v>0</v>
      </c>
      <c r="G73" s="58"/>
    </row>
    <row r="74" spans="2:11" ht="7.5" customHeight="1" x14ac:dyDescent="0.15"/>
    <row r="75" spans="2:11" ht="15" customHeight="1" x14ac:dyDescent="0.15">
      <c r="B75" s="215" t="s">
        <v>331</v>
      </c>
      <c r="C75" s="200"/>
      <c r="D75" s="19"/>
      <c r="E75" s="19"/>
      <c r="F75" s="201"/>
      <c r="G75" s="202"/>
      <c r="H75" s="203"/>
      <c r="K75" s="58"/>
    </row>
    <row r="76" spans="2:11" ht="15" customHeight="1" x14ac:dyDescent="0.15">
      <c r="B76" s="513" t="s">
        <v>2</v>
      </c>
      <c r="C76" s="514"/>
      <c r="D76" s="34" t="s">
        <v>317</v>
      </c>
      <c r="E76" s="522" t="s">
        <v>7</v>
      </c>
      <c r="F76" s="523"/>
    </row>
    <row r="77" spans="2:11" ht="12" x14ac:dyDescent="0.15">
      <c r="B77" s="515"/>
      <c r="C77" s="516"/>
      <c r="D77" s="35" t="s">
        <v>536</v>
      </c>
      <c r="E77" s="524"/>
      <c r="F77" s="525"/>
    </row>
    <row r="78" spans="2:11" s="344" customFormat="1" ht="16.5" customHeight="1" x14ac:dyDescent="0.15">
      <c r="B78" s="402" t="s">
        <v>422</v>
      </c>
      <c r="C78" s="60"/>
      <c r="D78" s="413"/>
      <c r="E78" s="27" t="s">
        <v>322</v>
      </c>
      <c r="F78" s="343"/>
    </row>
    <row r="79" spans="2:11" ht="16.5" customHeight="1" x14ac:dyDescent="0.15">
      <c r="B79" s="151" t="s">
        <v>423</v>
      </c>
      <c r="C79" s="82"/>
      <c r="D79" s="412"/>
      <c r="E79" s="25" t="s">
        <v>535</v>
      </c>
      <c r="F79" s="28"/>
      <c r="J79" s="398"/>
    </row>
    <row r="80" spans="2:11" ht="16.5" customHeight="1" x14ac:dyDescent="0.15">
      <c r="B80" s="403" t="s">
        <v>4</v>
      </c>
      <c r="C80" s="345"/>
      <c r="D80" s="250">
        <f>SUM(D78:D79)</f>
        <v>0</v>
      </c>
      <c r="E80" s="405"/>
      <c r="F80" s="28"/>
      <c r="J80" s="344"/>
    </row>
    <row r="81" spans="2:11" ht="7.5" customHeight="1" x14ac:dyDescent="0.15">
      <c r="B81" s="147"/>
      <c r="C81" s="147"/>
      <c r="F81" s="58"/>
      <c r="G81" s="18"/>
      <c r="H81" s="3"/>
      <c r="K81" s="58"/>
    </row>
    <row r="82" spans="2:11" ht="7.5" customHeight="1" x14ac:dyDescent="0.15">
      <c r="B82" s="38"/>
      <c r="C82" s="147"/>
      <c r="F82" s="58"/>
      <c r="G82" s="18"/>
      <c r="H82" s="3"/>
      <c r="K82" s="58"/>
    </row>
    <row r="83" spans="2:11" ht="15" customHeight="1" x14ac:dyDescent="0.15">
      <c r="B83" s="215" t="s">
        <v>528</v>
      </c>
      <c r="C83" s="200"/>
      <c r="D83" s="19"/>
      <c r="E83" s="19"/>
      <c r="F83" s="201"/>
      <c r="G83" s="202"/>
      <c r="H83" s="203"/>
      <c r="K83" s="58"/>
    </row>
    <row r="84" spans="2:11" ht="12" x14ac:dyDescent="0.15">
      <c r="B84" s="205" t="s">
        <v>58</v>
      </c>
      <c r="C84" s="206"/>
      <c r="D84" s="204" t="s">
        <v>324</v>
      </c>
      <c r="E84" s="204" t="s">
        <v>325</v>
      </c>
      <c r="F84" s="34" t="s">
        <v>328</v>
      </c>
      <c r="G84" s="148" t="s">
        <v>318</v>
      </c>
      <c r="H84" s="149" t="s">
        <v>328</v>
      </c>
    </row>
    <row r="85" spans="2:11" ht="24" x14ac:dyDescent="0.15">
      <c r="B85" s="207"/>
      <c r="C85" s="208"/>
      <c r="D85" s="35" t="s">
        <v>59</v>
      </c>
      <c r="E85" s="150" t="s">
        <v>326</v>
      </c>
      <c r="F85" s="35" t="s">
        <v>327</v>
      </c>
      <c r="G85" s="150" t="s">
        <v>320</v>
      </c>
      <c r="H85" s="150" t="s">
        <v>321</v>
      </c>
    </row>
    <row r="86" spans="2:11" ht="16.5" customHeight="1" x14ac:dyDescent="0.15">
      <c r="B86" s="151" t="s">
        <v>323</v>
      </c>
      <c r="C86" s="82"/>
      <c r="D86" s="407">
        <f>$F$73-D87*17</f>
        <v>0</v>
      </c>
      <c r="E86" s="407">
        <f>D78+(D79-E87*17)</f>
        <v>0</v>
      </c>
      <c r="F86" s="408">
        <f>D86+E86</f>
        <v>0</v>
      </c>
      <c r="G86" s="408">
        <f>G88-G87*17</f>
        <v>0</v>
      </c>
      <c r="H86" s="250">
        <f>F86+G86</f>
        <v>0</v>
      </c>
    </row>
    <row r="87" spans="2:11" ht="16.5" customHeight="1" x14ac:dyDescent="0.15">
      <c r="B87" s="151" t="s">
        <v>542</v>
      </c>
      <c r="C87" s="82"/>
      <c r="D87" s="407">
        <f>ROUNDDOWN($F$73/18,0)</f>
        <v>0</v>
      </c>
      <c r="E87" s="407">
        <f>ROUNDDOWN(D79/18,0)</f>
        <v>0</v>
      </c>
      <c r="F87" s="408">
        <f>D87+E87</f>
        <v>0</v>
      </c>
      <c r="G87" s="408">
        <f>ROUNDDOWN(F87*0.1,0)</f>
        <v>0</v>
      </c>
      <c r="H87" s="250">
        <f t="shared" ref="H87:H88" si="2">F87+G87</f>
        <v>0</v>
      </c>
    </row>
    <row r="88" spans="2:11" ht="16.5" customHeight="1" x14ac:dyDescent="0.15">
      <c r="B88" s="151" t="s">
        <v>372</v>
      </c>
      <c r="C88" s="82"/>
      <c r="D88" s="407">
        <f>D86+D87*17</f>
        <v>0</v>
      </c>
      <c r="E88" s="408">
        <f>E86+E87*17</f>
        <v>0</v>
      </c>
      <c r="F88" s="408">
        <f>F86+F87*17</f>
        <v>0</v>
      </c>
      <c r="G88" s="408">
        <f>ROUNDDOWN(F88*0.1,0)</f>
        <v>0</v>
      </c>
      <c r="H88" s="250">
        <f t="shared" si="2"/>
        <v>0</v>
      </c>
    </row>
    <row r="89" spans="2:11" ht="7.5" customHeight="1" x14ac:dyDescent="0.15">
      <c r="F89" s="58"/>
      <c r="G89" s="58"/>
      <c r="K89" s="58"/>
    </row>
    <row r="90" spans="2:11" ht="15" customHeight="1" x14ac:dyDescent="0.15">
      <c r="B90" s="89" t="s">
        <v>428</v>
      </c>
      <c r="F90" s="58"/>
      <c r="G90" s="58"/>
      <c r="K90" s="58"/>
    </row>
    <row r="91" spans="2:11" ht="15" customHeight="1" x14ac:dyDescent="0.15">
      <c r="B91" s="89" t="s">
        <v>429</v>
      </c>
      <c r="C91" s="346"/>
      <c r="J91" s="406"/>
    </row>
    <row r="92" spans="2:11" ht="15" customHeight="1" x14ac:dyDescent="0.15">
      <c r="B92" s="89" t="s">
        <v>430</v>
      </c>
      <c r="C92" s="346"/>
      <c r="J92" s="340"/>
    </row>
    <row r="93" spans="2:11" ht="15" customHeight="1" x14ac:dyDescent="0.15">
      <c r="B93" s="89" t="s">
        <v>531</v>
      </c>
      <c r="C93" s="346"/>
      <c r="J93" s="340"/>
    </row>
    <row r="94" spans="2:11" ht="15" customHeight="1" x14ac:dyDescent="0.15">
      <c r="B94" s="89" t="s">
        <v>41</v>
      </c>
      <c r="J94" s="340"/>
    </row>
    <row r="95" spans="2:11" ht="15" customHeight="1" x14ac:dyDescent="0.15">
      <c r="B95" s="3"/>
    </row>
    <row r="96" spans="2:11" ht="15" customHeight="1" x14ac:dyDescent="0.15">
      <c r="G96" s="146" t="s">
        <v>5</v>
      </c>
      <c r="H96" s="431"/>
    </row>
  </sheetData>
  <sheetProtection algorithmName="SHA-512" hashValue="XOzZ1146+gyh2PN2AqlvQ9UvwUwSopn07MaBXFMq6EccErmfTVVVVSgwYzRpBnvXBl7tCG26x6Ivs3q67mUBAQ==" saltValue="Hi2FNOt2jia+HRv7cBtQGQ==" spinCount="100000" sheet="1" objects="1" scenarios="1"/>
  <mergeCells count="5">
    <mergeCell ref="B76:C77"/>
    <mergeCell ref="B2:H2"/>
    <mergeCell ref="C5:C6"/>
    <mergeCell ref="B5:B6"/>
    <mergeCell ref="E76:F77"/>
  </mergeCells>
  <phoneticPr fontId="9"/>
  <pageMargins left="0.59055118110236227" right="0.59055118110236227" top="0.59055118110236227" bottom="0.39370078740157483" header="0.31496062992125984" footer="0.31496062992125984"/>
  <pageSetup paperSize="9" scale="78" fitToHeight="0" orientation="portrait" r:id="rId1"/>
  <rowBreaks count="1" manualBreakCount="1">
    <brk id="5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988F8-955C-426E-8328-D4B9F43A46D2}">
  <dimension ref="B1:X35"/>
  <sheetViews>
    <sheetView showGridLines="0" view="pageBreakPreview" zoomScale="70" zoomScaleNormal="100" zoomScaleSheetLayoutView="70" workbookViewId="0">
      <selection activeCell="S34" sqref="S34:U34"/>
    </sheetView>
  </sheetViews>
  <sheetFormatPr defaultColWidth="9.109375" defaultRowHeight="15" customHeight="1" x14ac:dyDescent="0.15"/>
  <cols>
    <col min="1" max="1" width="2.33203125" style="3" customWidth="1"/>
    <col min="2" max="2" width="3.6640625" style="3" customWidth="1"/>
    <col min="3" max="3" width="9" style="3" customWidth="1"/>
    <col min="4" max="4" width="4.88671875" style="3" customWidth="1"/>
    <col min="5" max="5" width="3.44140625" style="3" bestFit="1" customWidth="1"/>
    <col min="6" max="6" width="9" style="3" customWidth="1"/>
    <col min="7" max="7" width="4.44140625" style="3" customWidth="1"/>
    <col min="8" max="8" width="8.44140625" style="3" customWidth="1"/>
    <col min="9" max="9" width="14.6640625" style="3" customWidth="1"/>
    <col min="10" max="10" width="5.6640625" style="3" customWidth="1"/>
    <col min="11" max="11" width="11.6640625" style="3" customWidth="1"/>
    <col min="12" max="20" width="14.6640625" style="3" customWidth="1"/>
    <col min="21" max="21" width="2.33203125" style="3" customWidth="1"/>
    <col min="22" max="23" width="11.6640625" style="3" customWidth="1"/>
    <col min="24" max="24" width="1.44140625" style="3" customWidth="1"/>
    <col min="25" max="16384" width="9.109375" style="3"/>
  </cols>
  <sheetData>
    <row r="1" spans="2:24" ht="15" customHeight="1" x14ac:dyDescent="0.15">
      <c r="U1" s="18" t="s">
        <v>99</v>
      </c>
      <c r="W1" s="18"/>
    </row>
    <row r="2" spans="2:24" ht="15" customHeight="1" x14ac:dyDescent="0.15">
      <c r="U2" s="18"/>
      <c r="W2" s="18"/>
    </row>
    <row r="3" spans="2:24" ht="20.100000000000001" customHeight="1" x14ac:dyDescent="0.15">
      <c r="B3" s="22" t="s">
        <v>397</v>
      </c>
      <c r="C3" s="23"/>
      <c r="D3" s="23"/>
      <c r="E3" s="23"/>
      <c r="F3" s="23"/>
      <c r="G3" s="23"/>
      <c r="H3" s="23"/>
      <c r="I3" s="23"/>
      <c r="J3" s="23"/>
      <c r="K3" s="23"/>
      <c r="L3" s="23"/>
      <c r="M3" s="23"/>
      <c r="N3" s="23"/>
      <c r="O3" s="23"/>
      <c r="P3" s="23"/>
      <c r="Q3" s="23"/>
      <c r="R3" s="23"/>
      <c r="S3" s="23"/>
      <c r="T3" s="23"/>
      <c r="X3" s="18"/>
    </row>
    <row r="4" spans="2:24" ht="15" customHeight="1" x14ac:dyDescent="0.15">
      <c r="H4" s="18"/>
      <c r="X4" s="18"/>
    </row>
    <row r="5" spans="2:24" ht="20.100000000000001" customHeight="1" x14ac:dyDescent="0.15">
      <c r="B5" s="258" t="s">
        <v>332</v>
      </c>
      <c r="C5" s="203"/>
      <c r="D5" s="203"/>
      <c r="E5" s="203"/>
      <c r="F5" s="203"/>
      <c r="G5" s="203"/>
      <c r="H5" s="202"/>
      <c r="I5" s="203"/>
      <c r="K5" s="24" t="s">
        <v>367</v>
      </c>
      <c r="X5" s="18"/>
    </row>
    <row r="6" spans="2:24" ht="20.100000000000001" customHeight="1" x14ac:dyDescent="0.15">
      <c r="B6" s="25" t="s">
        <v>333</v>
      </c>
      <c r="C6" s="29"/>
      <c r="D6" s="29"/>
      <c r="E6" s="29"/>
      <c r="F6" s="29"/>
      <c r="G6" s="29"/>
      <c r="H6" s="251"/>
      <c r="I6" s="358">
        <f>SUM(I9,I15)</f>
        <v>0</v>
      </c>
      <c r="K6" s="252" t="s">
        <v>538</v>
      </c>
      <c r="L6" s="304" t="s">
        <v>368</v>
      </c>
      <c r="M6" s="305"/>
      <c r="N6" s="306"/>
      <c r="O6" s="307" t="s">
        <v>369</v>
      </c>
      <c r="P6" s="308"/>
      <c r="Q6" s="309"/>
      <c r="R6" s="310" t="s">
        <v>370</v>
      </c>
      <c r="S6" s="311"/>
      <c r="T6" s="312"/>
      <c r="X6" s="18"/>
    </row>
    <row r="7" spans="2:24" ht="20.100000000000001" customHeight="1" x14ac:dyDescent="0.15">
      <c r="K7" s="253"/>
      <c r="L7" s="255" t="s">
        <v>349</v>
      </c>
      <c r="M7" s="255" t="s">
        <v>350</v>
      </c>
      <c r="N7" s="255" t="s">
        <v>309</v>
      </c>
      <c r="O7" s="256" t="s">
        <v>349</v>
      </c>
      <c r="P7" s="256" t="s">
        <v>350</v>
      </c>
      <c r="Q7" s="256" t="s">
        <v>309</v>
      </c>
      <c r="R7" s="257" t="s">
        <v>349</v>
      </c>
      <c r="S7" s="257" t="s">
        <v>350</v>
      </c>
      <c r="T7" s="257" t="s">
        <v>309</v>
      </c>
      <c r="X7" s="18"/>
    </row>
    <row r="8" spans="2:24" ht="20.100000000000001" customHeight="1" x14ac:dyDescent="0.15">
      <c r="B8" s="258" t="s">
        <v>334</v>
      </c>
      <c r="C8" s="203"/>
      <c r="D8" s="203"/>
      <c r="E8" s="203"/>
      <c r="F8" s="203"/>
      <c r="G8" s="203"/>
      <c r="H8" s="202"/>
      <c r="I8" s="203"/>
      <c r="K8" s="26" t="s">
        <v>310</v>
      </c>
      <c r="L8" s="303">
        <f>SUM(M8:N8)</f>
        <v>0</v>
      </c>
      <c r="M8" s="303">
        <f>SUM(P8,S8)</f>
        <v>0</v>
      </c>
      <c r="N8" s="359">
        <f>SUM(Q8,T8)</f>
        <v>0</v>
      </c>
      <c r="O8" s="303">
        <f>SUM(P8:Q8)</f>
        <v>0</v>
      </c>
      <c r="P8" s="303">
        <f>'様式5-3'!N89</f>
        <v>0</v>
      </c>
      <c r="Q8" s="303">
        <f>ROUNDDOWN(P8*0.1,0)</f>
        <v>0</v>
      </c>
      <c r="R8" s="303">
        <f>SUM(S8:T8)</f>
        <v>0</v>
      </c>
      <c r="S8" s="303">
        <f>'様式5-4'!F86</f>
        <v>0</v>
      </c>
      <c r="T8" s="303">
        <f>ROUNDDOWN(I17*0.1,0)-SUM(T9:T25)</f>
        <v>0</v>
      </c>
      <c r="V8" s="339"/>
      <c r="X8" s="18"/>
    </row>
    <row r="9" spans="2:24" ht="20.100000000000001" customHeight="1" x14ac:dyDescent="0.15">
      <c r="B9" s="25" t="s">
        <v>335</v>
      </c>
      <c r="C9" s="29"/>
      <c r="D9" s="29"/>
      <c r="E9" s="29"/>
      <c r="F9" s="29"/>
      <c r="G9" s="29"/>
      <c r="H9" s="251"/>
      <c r="I9" s="358">
        <f>I10</f>
        <v>0</v>
      </c>
      <c r="K9" s="26" t="s">
        <v>311</v>
      </c>
      <c r="L9" s="303">
        <f>SUM(M9:N9)</f>
        <v>0</v>
      </c>
      <c r="M9" s="303">
        <f>SUM(P9,S9)</f>
        <v>0</v>
      </c>
      <c r="N9" s="359">
        <f>SUM(Q9,T9)</f>
        <v>0</v>
      </c>
      <c r="O9" s="303">
        <f t="shared" ref="O9:O10" si="0">SUM(P9:Q9)</f>
        <v>0</v>
      </c>
      <c r="P9" s="303">
        <f>'様式5-3'!N90</f>
        <v>0</v>
      </c>
      <c r="Q9" s="303">
        <f t="shared" ref="Q9:Q10" si="1">ROUNDDOWN(P9*0.1,0)</f>
        <v>0</v>
      </c>
      <c r="R9" s="303">
        <f t="shared" ref="R9:R25" si="2">SUM(S9:T9)</f>
        <v>0</v>
      </c>
      <c r="S9" s="303">
        <f>'様式5-4'!$F$87</f>
        <v>0</v>
      </c>
      <c r="T9" s="303">
        <f t="shared" ref="T9:T25" si="3">ROUNDDOWN(S9*0.1,0)</f>
        <v>0</v>
      </c>
      <c r="X9" s="18"/>
    </row>
    <row r="10" spans="2:24" ht="20.100000000000001" customHeight="1" x14ac:dyDescent="0.15">
      <c r="B10" s="25" t="s">
        <v>336</v>
      </c>
      <c r="C10" s="29"/>
      <c r="D10" s="29"/>
      <c r="E10" s="29"/>
      <c r="F10" s="29"/>
      <c r="G10" s="29"/>
      <c r="H10" s="251"/>
      <c r="I10" s="358">
        <f>I11+I12</f>
        <v>0</v>
      </c>
      <c r="K10" s="26" t="s">
        <v>351</v>
      </c>
      <c r="L10" s="303">
        <f t="shared" ref="L10:L24" si="4">SUM(M10:N10)</f>
        <v>0</v>
      </c>
      <c r="M10" s="303">
        <f t="shared" ref="M10:M24" si="5">SUM(P10,S10)</f>
        <v>0</v>
      </c>
      <c r="N10" s="359">
        <f>SUM(Q10,T10)</f>
        <v>0</v>
      </c>
      <c r="O10" s="303">
        <f t="shared" si="0"/>
        <v>0</v>
      </c>
      <c r="P10" s="303">
        <f>'様式5-3'!N91</f>
        <v>0</v>
      </c>
      <c r="Q10" s="303">
        <f t="shared" si="1"/>
        <v>0</v>
      </c>
      <c r="R10" s="303">
        <f t="shared" si="2"/>
        <v>0</v>
      </c>
      <c r="S10" s="303">
        <f>'様式5-4'!$F$87</f>
        <v>0</v>
      </c>
      <c r="T10" s="303">
        <f t="shared" si="3"/>
        <v>0</v>
      </c>
      <c r="X10" s="18"/>
    </row>
    <row r="11" spans="2:24" ht="20.100000000000001" customHeight="1" x14ac:dyDescent="0.15">
      <c r="B11" s="25" t="s">
        <v>337</v>
      </c>
      <c r="C11" s="29"/>
      <c r="D11" s="29"/>
      <c r="E11" s="29"/>
      <c r="F11" s="29"/>
      <c r="G11" s="29"/>
      <c r="H11" s="251"/>
      <c r="I11" s="358">
        <f>SUM(P8:P10)</f>
        <v>0</v>
      </c>
      <c r="K11" s="26" t="s">
        <v>352</v>
      </c>
      <c r="L11" s="303">
        <f t="shared" si="4"/>
        <v>0</v>
      </c>
      <c r="M11" s="303">
        <f>SUM(P11,S11)</f>
        <v>0</v>
      </c>
      <c r="N11" s="359">
        <f>SUM(Q11,T11)</f>
        <v>0</v>
      </c>
      <c r="O11" s="254"/>
      <c r="P11" s="254"/>
      <c r="Q11" s="254"/>
      <c r="R11" s="303">
        <f t="shared" si="2"/>
        <v>0</v>
      </c>
      <c r="S11" s="303">
        <f>'様式5-4'!$F$87</f>
        <v>0</v>
      </c>
      <c r="T11" s="303">
        <f t="shared" si="3"/>
        <v>0</v>
      </c>
      <c r="X11" s="18"/>
    </row>
    <row r="12" spans="2:24" ht="20.100000000000001" customHeight="1" x14ac:dyDescent="0.15">
      <c r="B12" s="259" t="s">
        <v>338</v>
      </c>
      <c r="C12" s="29"/>
      <c r="D12" s="29"/>
      <c r="E12" s="29"/>
      <c r="F12" s="29"/>
      <c r="G12" s="29"/>
      <c r="H12" s="251"/>
      <c r="I12" s="358">
        <f>SUM(Q8:Q10)</f>
        <v>0</v>
      </c>
      <c r="K12" s="26" t="s">
        <v>353</v>
      </c>
      <c r="L12" s="303">
        <f t="shared" si="4"/>
        <v>0</v>
      </c>
      <c r="M12" s="303">
        <f t="shared" si="5"/>
        <v>0</v>
      </c>
      <c r="N12" s="359">
        <f>SUM(Q12,T12)</f>
        <v>0</v>
      </c>
      <c r="O12" s="254"/>
      <c r="P12" s="254"/>
      <c r="Q12" s="254"/>
      <c r="R12" s="303">
        <f t="shared" si="2"/>
        <v>0</v>
      </c>
      <c r="S12" s="303">
        <f>'様式5-4'!$F$87</f>
        <v>0</v>
      </c>
      <c r="T12" s="303">
        <f t="shared" si="3"/>
        <v>0</v>
      </c>
      <c r="X12" s="18"/>
    </row>
    <row r="13" spans="2:24" ht="20.100000000000001" customHeight="1" x14ac:dyDescent="0.15">
      <c r="K13" s="26" t="s">
        <v>354</v>
      </c>
      <c r="L13" s="303">
        <f t="shared" si="4"/>
        <v>0</v>
      </c>
      <c r="M13" s="303">
        <f t="shared" si="5"/>
        <v>0</v>
      </c>
      <c r="N13" s="359">
        <f t="shared" ref="N13:N24" si="6">SUM(Q13,T13)</f>
        <v>0</v>
      </c>
      <c r="O13" s="254"/>
      <c r="P13" s="254"/>
      <c r="Q13" s="254"/>
      <c r="R13" s="303">
        <f t="shared" si="2"/>
        <v>0</v>
      </c>
      <c r="S13" s="303">
        <f>'様式5-4'!$F$87</f>
        <v>0</v>
      </c>
      <c r="T13" s="303">
        <f t="shared" si="3"/>
        <v>0</v>
      </c>
      <c r="X13" s="18"/>
    </row>
    <row r="14" spans="2:24" ht="20.100000000000001" customHeight="1" x14ac:dyDescent="0.15">
      <c r="B14" s="258" t="s">
        <v>339</v>
      </c>
      <c r="C14" s="203"/>
      <c r="D14" s="203"/>
      <c r="E14" s="203"/>
      <c r="F14" s="203"/>
      <c r="G14" s="203"/>
      <c r="H14" s="202"/>
      <c r="I14" s="203"/>
      <c r="K14" s="26" t="s">
        <v>355</v>
      </c>
      <c r="L14" s="303">
        <f t="shared" si="4"/>
        <v>0</v>
      </c>
      <c r="M14" s="303">
        <f t="shared" si="5"/>
        <v>0</v>
      </c>
      <c r="N14" s="359">
        <f t="shared" si="6"/>
        <v>0</v>
      </c>
      <c r="O14" s="254"/>
      <c r="P14" s="254"/>
      <c r="Q14" s="254"/>
      <c r="R14" s="303">
        <f t="shared" si="2"/>
        <v>0</v>
      </c>
      <c r="S14" s="303">
        <f>'様式5-4'!$F$87</f>
        <v>0</v>
      </c>
      <c r="T14" s="303">
        <f t="shared" si="3"/>
        <v>0</v>
      </c>
      <c r="X14" s="18"/>
    </row>
    <row r="15" spans="2:24" ht="20.100000000000001" customHeight="1" x14ac:dyDescent="0.15">
      <c r="B15" s="25" t="s">
        <v>340</v>
      </c>
      <c r="C15" s="29"/>
      <c r="D15" s="29"/>
      <c r="E15" s="29"/>
      <c r="F15" s="29"/>
      <c r="G15" s="29"/>
      <c r="H15" s="251"/>
      <c r="I15" s="303">
        <f>I16</f>
        <v>0</v>
      </c>
      <c r="K15" s="26" t="s">
        <v>356</v>
      </c>
      <c r="L15" s="303">
        <f t="shared" si="4"/>
        <v>0</v>
      </c>
      <c r="M15" s="303">
        <f>SUM(P15,S15)</f>
        <v>0</v>
      </c>
      <c r="N15" s="359">
        <f t="shared" si="6"/>
        <v>0</v>
      </c>
      <c r="O15" s="254"/>
      <c r="P15" s="254"/>
      <c r="Q15" s="254"/>
      <c r="R15" s="303">
        <f t="shared" si="2"/>
        <v>0</v>
      </c>
      <c r="S15" s="303">
        <f>'様式5-4'!$F$87</f>
        <v>0</v>
      </c>
      <c r="T15" s="303">
        <f t="shared" si="3"/>
        <v>0</v>
      </c>
      <c r="X15" s="18"/>
    </row>
    <row r="16" spans="2:24" ht="20.100000000000001" customHeight="1" x14ac:dyDescent="0.15">
      <c r="B16" s="25" t="s">
        <v>341</v>
      </c>
      <c r="C16" s="29"/>
      <c r="D16" s="29"/>
      <c r="E16" s="29"/>
      <c r="F16" s="29"/>
      <c r="G16" s="29"/>
      <c r="H16" s="251"/>
      <c r="I16" s="303">
        <f>I17+I18</f>
        <v>0</v>
      </c>
      <c r="K16" s="26" t="s">
        <v>357</v>
      </c>
      <c r="L16" s="303">
        <f t="shared" si="4"/>
        <v>0</v>
      </c>
      <c r="M16" s="303">
        <f t="shared" si="5"/>
        <v>0</v>
      </c>
      <c r="N16" s="359">
        <f t="shared" si="6"/>
        <v>0</v>
      </c>
      <c r="O16" s="254"/>
      <c r="P16" s="254"/>
      <c r="Q16" s="254"/>
      <c r="R16" s="303">
        <f t="shared" si="2"/>
        <v>0</v>
      </c>
      <c r="S16" s="303">
        <f>'様式5-4'!$F$87</f>
        <v>0</v>
      </c>
      <c r="T16" s="303">
        <f t="shared" si="3"/>
        <v>0</v>
      </c>
      <c r="X16" s="18"/>
    </row>
    <row r="17" spans="2:24" ht="20.100000000000001" customHeight="1" x14ac:dyDescent="0.15">
      <c r="B17" s="25" t="s">
        <v>342</v>
      </c>
      <c r="C17" s="29"/>
      <c r="D17" s="29"/>
      <c r="E17" s="29"/>
      <c r="F17" s="29"/>
      <c r="G17" s="29"/>
      <c r="H17" s="251"/>
      <c r="I17" s="303">
        <f>SUM(S8:S25)</f>
        <v>0</v>
      </c>
      <c r="K17" s="26" t="s">
        <v>358</v>
      </c>
      <c r="L17" s="303">
        <f t="shared" si="4"/>
        <v>0</v>
      </c>
      <c r="M17" s="303">
        <f>SUM(P17,S17)</f>
        <v>0</v>
      </c>
      <c r="N17" s="359">
        <f t="shared" si="6"/>
        <v>0</v>
      </c>
      <c r="O17" s="254"/>
      <c r="P17" s="254"/>
      <c r="Q17" s="254"/>
      <c r="R17" s="303">
        <f t="shared" si="2"/>
        <v>0</v>
      </c>
      <c r="S17" s="303">
        <f>'様式5-4'!$F$87</f>
        <v>0</v>
      </c>
      <c r="T17" s="303">
        <f t="shared" si="3"/>
        <v>0</v>
      </c>
      <c r="X17" s="18"/>
    </row>
    <row r="18" spans="2:24" ht="20.100000000000001" customHeight="1" x14ac:dyDescent="0.15">
      <c r="B18" s="25" t="s">
        <v>343</v>
      </c>
      <c r="C18" s="29"/>
      <c r="D18" s="29"/>
      <c r="E18" s="29"/>
      <c r="F18" s="29"/>
      <c r="G18" s="29"/>
      <c r="H18" s="251"/>
      <c r="I18" s="303">
        <f>SUM(T8:T25)</f>
        <v>0</v>
      </c>
      <c r="K18" s="26" t="s">
        <v>359</v>
      </c>
      <c r="L18" s="303">
        <f t="shared" si="4"/>
        <v>0</v>
      </c>
      <c r="M18" s="303">
        <f t="shared" si="5"/>
        <v>0</v>
      </c>
      <c r="N18" s="359">
        <f t="shared" si="6"/>
        <v>0</v>
      </c>
      <c r="O18" s="254"/>
      <c r="P18" s="254"/>
      <c r="Q18" s="254"/>
      <c r="R18" s="303">
        <f t="shared" si="2"/>
        <v>0</v>
      </c>
      <c r="S18" s="303">
        <f>'様式5-4'!$F$87</f>
        <v>0</v>
      </c>
      <c r="T18" s="303">
        <f t="shared" si="3"/>
        <v>0</v>
      </c>
      <c r="X18" s="18"/>
    </row>
    <row r="19" spans="2:24" ht="20.100000000000001" customHeight="1" x14ac:dyDescent="0.15">
      <c r="K19" s="26" t="s">
        <v>360</v>
      </c>
      <c r="L19" s="303">
        <f t="shared" si="4"/>
        <v>0</v>
      </c>
      <c r="M19" s="303">
        <f t="shared" si="5"/>
        <v>0</v>
      </c>
      <c r="N19" s="359">
        <f t="shared" si="6"/>
        <v>0</v>
      </c>
      <c r="O19" s="254"/>
      <c r="P19" s="254"/>
      <c r="Q19" s="254"/>
      <c r="R19" s="303">
        <f t="shared" si="2"/>
        <v>0</v>
      </c>
      <c r="S19" s="303">
        <f>'様式5-4'!$F$87</f>
        <v>0</v>
      </c>
      <c r="T19" s="303">
        <f t="shared" si="3"/>
        <v>0</v>
      </c>
      <c r="X19" s="18"/>
    </row>
    <row r="20" spans="2:24" ht="20.100000000000001" customHeight="1" x14ac:dyDescent="0.15">
      <c r="B20" s="258" t="s">
        <v>344</v>
      </c>
      <c r="C20" s="203"/>
      <c r="D20" s="203"/>
      <c r="E20" s="203"/>
      <c r="F20" s="203"/>
      <c r="G20" s="203"/>
      <c r="H20" s="202"/>
      <c r="I20" s="203"/>
      <c r="K20" s="26" t="s">
        <v>361</v>
      </c>
      <c r="L20" s="303">
        <f t="shared" si="4"/>
        <v>0</v>
      </c>
      <c r="M20" s="303">
        <f t="shared" si="5"/>
        <v>0</v>
      </c>
      <c r="N20" s="359">
        <f t="shared" si="6"/>
        <v>0</v>
      </c>
      <c r="O20" s="254"/>
      <c r="P20" s="254"/>
      <c r="Q20" s="254"/>
      <c r="R20" s="303">
        <f t="shared" si="2"/>
        <v>0</v>
      </c>
      <c r="S20" s="303">
        <f>'様式5-4'!$F$87</f>
        <v>0</v>
      </c>
      <c r="T20" s="303">
        <f t="shared" si="3"/>
        <v>0</v>
      </c>
      <c r="X20" s="18"/>
    </row>
    <row r="21" spans="2:24" ht="20.100000000000001" customHeight="1" x14ac:dyDescent="0.15">
      <c r="B21" s="25" t="s">
        <v>345</v>
      </c>
      <c r="C21" s="29"/>
      <c r="D21" s="29"/>
      <c r="E21" s="29"/>
      <c r="F21" s="29"/>
      <c r="G21" s="29"/>
      <c r="H21" s="251"/>
      <c r="I21" s="358">
        <f>I9</f>
        <v>0</v>
      </c>
      <c r="K21" s="26" t="s">
        <v>362</v>
      </c>
      <c r="L21" s="303">
        <f t="shared" si="4"/>
        <v>0</v>
      </c>
      <c r="M21" s="303">
        <f t="shared" si="5"/>
        <v>0</v>
      </c>
      <c r="N21" s="359">
        <f t="shared" si="6"/>
        <v>0</v>
      </c>
      <c r="O21" s="254"/>
      <c r="P21" s="254"/>
      <c r="Q21" s="254"/>
      <c r="R21" s="303">
        <f t="shared" si="2"/>
        <v>0</v>
      </c>
      <c r="S21" s="303">
        <f>'様式5-4'!$F$87</f>
        <v>0</v>
      </c>
      <c r="T21" s="303">
        <f t="shared" si="3"/>
        <v>0</v>
      </c>
      <c r="X21" s="18"/>
    </row>
    <row r="22" spans="2:24" ht="20.100000000000001" customHeight="1" x14ac:dyDescent="0.15">
      <c r="B22" s="25" t="s">
        <v>346</v>
      </c>
      <c r="C22" s="29"/>
      <c r="D22" s="29"/>
      <c r="E22" s="29"/>
      <c r="F22" s="29"/>
      <c r="G22" s="29"/>
      <c r="H22" s="251"/>
      <c r="I22" s="303">
        <f>ROUNDUP(I21*0.1,0)</f>
        <v>0</v>
      </c>
      <c r="K22" s="26" t="s">
        <v>363</v>
      </c>
      <c r="L22" s="303">
        <f t="shared" si="4"/>
        <v>0</v>
      </c>
      <c r="M22" s="303">
        <f t="shared" si="5"/>
        <v>0</v>
      </c>
      <c r="N22" s="359">
        <f t="shared" si="6"/>
        <v>0</v>
      </c>
      <c r="O22" s="254"/>
      <c r="P22" s="254"/>
      <c r="Q22" s="254"/>
      <c r="R22" s="303">
        <f t="shared" si="2"/>
        <v>0</v>
      </c>
      <c r="S22" s="303">
        <f>'様式5-4'!$F$87</f>
        <v>0</v>
      </c>
      <c r="T22" s="303">
        <f t="shared" si="3"/>
        <v>0</v>
      </c>
      <c r="W22" s="18"/>
      <c r="X22" s="18"/>
    </row>
    <row r="23" spans="2:24" ht="20.100000000000001" customHeight="1" x14ac:dyDescent="0.15">
      <c r="B23" s="25" t="s">
        <v>347</v>
      </c>
      <c r="C23" s="29"/>
      <c r="D23" s="29"/>
      <c r="E23" s="29"/>
      <c r="F23" s="29"/>
      <c r="G23" s="29"/>
      <c r="H23" s="251"/>
      <c r="I23" s="303">
        <f>I15</f>
        <v>0</v>
      </c>
      <c r="K23" s="26" t="s">
        <v>364</v>
      </c>
      <c r="L23" s="303">
        <f t="shared" si="4"/>
        <v>0</v>
      </c>
      <c r="M23" s="303">
        <f t="shared" si="5"/>
        <v>0</v>
      </c>
      <c r="N23" s="359">
        <f t="shared" si="6"/>
        <v>0</v>
      </c>
      <c r="O23" s="254"/>
      <c r="P23" s="254"/>
      <c r="Q23" s="254"/>
      <c r="R23" s="303">
        <f t="shared" si="2"/>
        <v>0</v>
      </c>
      <c r="S23" s="303">
        <f>'様式5-4'!$F$87</f>
        <v>0</v>
      </c>
      <c r="T23" s="303">
        <f t="shared" si="3"/>
        <v>0</v>
      </c>
      <c r="W23" s="18"/>
      <c r="X23" s="18"/>
    </row>
    <row r="24" spans="2:24" ht="20.100000000000001" customHeight="1" x14ac:dyDescent="0.15">
      <c r="B24" s="25" t="s">
        <v>348</v>
      </c>
      <c r="C24" s="29"/>
      <c r="D24" s="29"/>
      <c r="E24" s="29"/>
      <c r="F24" s="29"/>
      <c r="G24" s="29"/>
      <c r="H24" s="251"/>
      <c r="I24" s="303">
        <f>ROUNDUP(I23*0.1,0)</f>
        <v>0</v>
      </c>
      <c r="K24" s="26" t="s">
        <v>365</v>
      </c>
      <c r="L24" s="303">
        <f t="shared" si="4"/>
        <v>0</v>
      </c>
      <c r="M24" s="303">
        <f t="shared" si="5"/>
        <v>0</v>
      </c>
      <c r="N24" s="359">
        <f t="shared" si="6"/>
        <v>0</v>
      </c>
      <c r="O24" s="254"/>
      <c r="P24" s="254"/>
      <c r="Q24" s="254"/>
      <c r="R24" s="303">
        <f t="shared" si="2"/>
        <v>0</v>
      </c>
      <c r="S24" s="303">
        <f>'様式5-4'!$F$87</f>
        <v>0</v>
      </c>
      <c r="T24" s="303">
        <f t="shared" si="3"/>
        <v>0</v>
      </c>
      <c r="W24" s="18"/>
      <c r="X24" s="18"/>
    </row>
    <row r="25" spans="2:24" ht="20.100000000000001" customHeight="1" x14ac:dyDescent="0.15">
      <c r="K25" s="26" t="s">
        <v>366</v>
      </c>
      <c r="L25" s="303">
        <f>SUM(M25:N25)</f>
        <v>0</v>
      </c>
      <c r="M25" s="303">
        <f>SUM(P25,S25)</f>
        <v>0</v>
      </c>
      <c r="N25" s="359">
        <f>SUM(Q25,T25)</f>
        <v>0</v>
      </c>
      <c r="O25" s="254"/>
      <c r="P25" s="254"/>
      <c r="Q25" s="254"/>
      <c r="R25" s="303">
        <f t="shared" si="2"/>
        <v>0</v>
      </c>
      <c r="S25" s="303">
        <f>'様式5-4'!$F$87</f>
        <v>0</v>
      </c>
      <c r="T25" s="303">
        <f t="shared" si="3"/>
        <v>0</v>
      </c>
      <c r="W25" s="18"/>
      <c r="X25" s="18"/>
    </row>
    <row r="26" spans="2:24" ht="16.5" customHeight="1" x14ac:dyDescent="0.15">
      <c r="H26" s="18"/>
      <c r="Q26" s="18"/>
      <c r="W26" s="18"/>
      <c r="X26" s="18"/>
    </row>
    <row r="27" spans="2:24" ht="16.5" customHeight="1" x14ac:dyDescent="0.15">
      <c r="H27" s="18"/>
      <c r="Q27" s="18"/>
      <c r="W27" s="18"/>
      <c r="X27" s="18"/>
    </row>
    <row r="28" spans="2:24" s="1" customFormat="1" ht="15" customHeight="1" x14ac:dyDescent="0.15">
      <c r="B28" s="89" t="s">
        <v>532</v>
      </c>
      <c r="C28" s="346"/>
      <c r="J28" s="340"/>
    </row>
    <row r="29" spans="2:24" s="1" customFormat="1" ht="15" customHeight="1" x14ac:dyDescent="0.15">
      <c r="B29" s="89" t="s">
        <v>533</v>
      </c>
      <c r="C29" s="346"/>
      <c r="J29" s="340"/>
    </row>
    <row r="30" spans="2:24" ht="15" customHeight="1" x14ac:dyDescent="0.15">
      <c r="B30" s="89" t="s">
        <v>539</v>
      </c>
      <c r="K30" s="37"/>
      <c r="L30" s="37"/>
      <c r="M30" s="37"/>
      <c r="N30" s="37"/>
      <c r="O30" s="37"/>
      <c r="P30" s="37"/>
      <c r="Q30" s="37"/>
      <c r="S30" s="37"/>
      <c r="T30" s="37"/>
      <c r="U30" s="37"/>
      <c r="V30" s="37"/>
      <c r="W30" s="37"/>
    </row>
    <row r="31" spans="2:24" ht="15" customHeight="1" x14ac:dyDescent="0.15">
      <c r="B31" s="89" t="s">
        <v>431</v>
      </c>
    </row>
    <row r="32" spans="2:24" ht="15" customHeight="1" x14ac:dyDescent="0.15">
      <c r="B32" s="89" t="s">
        <v>540</v>
      </c>
    </row>
    <row r="33" spans="2:24" ht="12" customHeight="1" x14ac:dyDescent="0.15">
      <c r="B33" s="3" t="s">
        <v>541</v>
      </c>
      <c r="U33" s="38"/>
      <c r="X33" s="38"/>
    </row>
    <row r="34" spans="2:24" s="1" customFormat="1" ht="20.100000000000001" customHeight="1" x14ac:dyDescent="0.15">
      <c r="B34" s="31"/>
      <c r="C34" s="32"/>
      <c r="K34" s="3"/>
      <c r="L34" s="3"/>
      <c r="M34" s="3"/>
      <c r="N34" s="3"/>
      <c r="O34" s="3"/>
      <c r="P34" s="3"/>
      <c r="Q34" s="3"/>
      <c r="R34" s="3"/>
      <c r="S34" s="146" t="s">
        <v>5</v>
      </c>
      <c r="T34" s="526"/>
      <c r="U34" s="526"/>
      <c r="V34" s="38"/>
      <c r="W34" s="38"/>
    </row>
    <row r="35" spans="2:24" ht="15" customHeight="1" x14ac:dyDescent="0.15">
      <c r="K35" s="1"/>
      <c r="L35" s="1"/>
      <c r="M35" s="1"/>
      <c r="N35" s="1"/>
      <c r="O35" s="1"/>
      <c r="P35" s="1"/>
      <c r="Q35" s="1"/>
      <c r="R35" s="1"/>
    </row>
  </sheetData>
  <sheetProtection algorithmName="SHA-512" hashValue="kwzQK/SxBuWyWiwJBnxHNyJ0KUzyTsZDsxOE+avEDHq8RYOJrQcSR4nB5z8t2YdOThvive0+vACnBTMiHwxaKA==" saltValue="IYl7B2JyK9wH9RgjY+h2JA==" spinCount="100000" sheet="1" objects="1" scenarios="1"/>
  <mergeCells count="1">
    <mergeCell ref="T34:U34"/>
  </mergeCells>
  <phoneticPr fontId="9"/>
  <printOptions horizontalCentered="1"/>
  <pageMargins left="0.59055118110236227" right="0.39370078740157483" top="0.74803149606299213" bottom="0.74803149606299213" header="0.31496062992125984" footer="0.31496062992125984"/>
  <pageSetup paperSize="8" orientation="landscape" r:id="rId1"/>
  <colBreaks count="1" manualBreakCount="1">
    <brk id="21"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26</vt:i4>
      </vt:variant>
    </vt:vector>
  </HeadingPairs>
  <TitlesOfParts>
    <vt:vector size="41" baseType="lpstr">
      <vt:lpstr>様式1-1</vt:lpstr>
      <vt:lpstr>様式1-2</vt:lpstr>
      <vt:lpstr>様式1-3</vt:lpstr>
      <vt:lpstr>様式1-４</vt:lpstr>
      <vt:lpstr>様式1-５</vt:lpstr>
      <vt:lpstr>様式1-６</vt:lpstr>
      <vt:lpstr>様式5-3</vt:lpstr>
      <vt:lpstr>様式5-4</vt:lpstr>
      <vt:lpstr>様式5-5</vt:lpstr>
      <vt:lpstr>様式5-6</vt:lpstr>
      <vt:lpstr>様式7-6</vt:lpstr>
      <vt:lpstr>様式9-1</vt:lpstr>
      <vt:lpstr>様式9-2</vt:lpstr>
      <vt:lpstr>様式9-3_（例）新番丁小学校</vt:lpstr>
      <vt:lpstr>様式9-4</vt:lpstr>
      <vt:lpstr>'様式1-1'!Print_Area</vt:lpstr>
      <vt:lpstr>'様式1-2'!Print_Area</vt:lpstr>
      <vt:lpstr>'様式1-3'!Print_Area</vt:lpstr>
      <vt:lpstr>'様式1-４'!Print_Area</vt:lpstr>
      <vt:lpstr>'様式1-５'!Print_Area</vt:lpstr>
      <vt:lpstr>'様式1-６'!Print_Area</vt:lpstr>
      <vt:lpstr>'様式5-3'!Print_Area</vt:lpstr>
      <vt:lpstr>'様式5-4'!Print_Area</vt:lpstr>
      <vt:lpstr>'様式5-5'!Print_Area</vt:lpstr>
      <vt:lpstr>'様式5-6'!Print_Area</vt:lpstr>
      <vt:lpstr>'様式7-6'!Print_Area</vt:lpstr>
      <vt:lpstr>'様式9-1'!Print_Area</vt:lpstr>
      <vt:lpstr>'様式9-2'!Print_Area</vt:lpstr>
      <vt:lpstr>'様式9-4'!Print_Area</vt:lpstr>
      <vt:lpstr>'様式1-2'!Print_Titles</vt:lpstr>
      <vt:lpstr>'様式5-3'!Print_Titles</vt:lpstr>
      <vt:lpstr>'様式5-4'!Print_Titles</vt:lpstr>
      <vt:lpstr>'様式7-6'!Print_Titles</vt:lpstr>
      <vt:lpstr>'様式9-2'!Print_Titles</vt:lpstr>
      <vt:lpstr>'様式1-1'!Z_33DA35B7_ABBE_4501_A920_4DDCA9D7D0D6_.wvu.PrintArea</vt:lpstr>
      <vt:lpstr>'様式1-2'!Z_33DA35B7_ABBE_4501_A920_4DDCA9D7D0D6_.wvu.PrintArea</vt:lpstr>
      <vt:lpstr>'様式1-1'!Z_CB4F0228_B843_4866_A605_6E13EB560BD4_.wvu.PrintArea</vt:lpstr>
      <vt:lpstr>'様式1-2'!Z_CB4F0228_B843_4866_A605_6E13EB560BD4_.wvu.PrintArea</vt:lpstr>
      <vt:lpstr>'様式1-1'!Z_EA5818E3_79DA_4EF1_B123_D5EE035E32C5_.wvu.PrintArea</vt:lpstr>
      <vt:lpstr>'様式1-2'!Z_EA5818E3_79DA_4EF1_B123_D5EE035E32C5_.wvu.PrintArea</vt:lpstr>
      <vt:lpstr>'様式1-1'!Z_EA5818E3_79DA_4EF1_B123_D5EE035E32C5_.wvu.Rows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2026-01-08T07:31:31Z</dcterms:created>
  <dcterms:modified xsi:type="dcterms:W3CDTF">2026-02-27T07:11:06Z</dcterms:modified>
</cp:coreProperties>
</file>