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\\file01\ゼロカーボンシティ推進課\　02 温暖化対策係\19　公共施設LED化\★プロポーザル（業務委託）準備\★高松市(案）\01_プロポーザル\★R７年度LED化　作成中\250227（訂正分）ＬＥＤ化事業　令和7年度分\"/>
    </mc:Choice>
  </mc:AlternateContent>
  <xr:revisionPtr revIDLastSave="0" documentId="13_ncr:1_{949A4453-4281-4299-9868-0F73658A7FC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様式第４－３号" sheetId="3" r:id="rId1"/>
    <sheet name="様式第４－４号" sheetId="6" r:id="rId2"/>
  </sheets>
  <definedNames>
    <definedName name="_xlnm.Print_Area" localSheetId="0">'様式第４－３号'!$A$1:$D$11</definedName>
    <definedName name="_xlnm.Print_Area" localSheetId="1">'様式第４－４号'!$A$1:$R$30</definedName>
    <definedName name="_xlnm.Print_Titles" localSheetId="1">'様式第４－４号'!$4:$4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3" l="1"/>
  <c r="D7" i="6"/>
  <c r="D8" i="6"/>
  <c r="D9" i="6"/>
  <c r="D11" i="6"/>
  <c r="D12" i="6"/>
  <c r="D13" i="6"/>
  <c r="D14" i="6"/>
  <c r="D15" i="6"/>
  <c r="D16" i="6"/>
  <c r="D17" i="6"/>
  <c r="D18" i="6"/>
  <c r="D19" i="6"/>
  <c r="D20" i="6"/>
  <c r="D21" i="6"/>
  <c r="D23" i="6"/>
  <c r="D24" i="6"/>
  <c r="D25" i="6"/>
  <c r="D28" i="6"/>
  <c r="D6" i="6"/>
  <c r="G29" i="6"/>
  <c r="K29" i="6"/>
  <c r="O16" i="6"/>
  <c r="C16" i="6"/>
  <c r="E16" i="6" s="1"/>
  <c r="O15" i="6"/>
  <c r="C15" i="6"/>
  <c r="E15" i="6" s="1"/>
  <c r="O14" i="6"/>
  <c r="C14" i="6"/>
  <c r="E14" i="6" s="1"/>
  <c r="O13" i="6"/>
  <c r="C13" i="6"/>
  <c r="O12" i="6"/>
  <c r="C12" i="6"/>
  <c r="E12" i="6" s="1"/>
  <c r="O11" i="6"/>
  <c r="C11" i="6"/>
  <c r="E11" i="6" s="1"/>
  <c r="O27" i="6"/>
  <c r="C27" i="6" s="1"/>
  <c r="D27" i="6" s="1"/>
  <c r="O26" i="6"/>
  <c r="C26" i="6" s="1"/>
  <c r="E26" i="6" s="1"/>
  <c r="D26" i="6" l="1"/>
  <c r="E13" i="6"/>
  <c r="E27" i="6"/>
  <c r="O6" i="6" l="1"/>
  <c r="O28" i="6"/>
  <c r="C28" i="6" s="1"/>
  <c r="O22" i="6"/>
  <c r="C22" i="6" s="1"/>
  <c r="D22" i="6" s="1"/>
  <c r="O23" i="6"/>
  <c r="C23" i="6" s="1"/>
  <c r="E23" i="6" s="1"/>
  <c r="O24" i="6"/>
  <c r="C24" i="6" s="1"/>
  <c r="E24" i="6" s="1"/>
  <c r="O25" i="6"/>
  <c r="C25" i="6" s="1"/>
  <c r="C7" i="3"/>
  <c r="B7" i="3"/>
  <c r="O21" i="6"/>
  <c r="C21" i="6" s="1"/>
  <c r="O20" i="6"/>
  <c r="C20" i="6" s="1"/>
  <c r="O19" i="6"/>
  <c r="C19" i="6" s="1"/>
  <c r="O18" i="6"/>
  <c r="C18" i="6" s="1"/>
  <c r="O17" i="6"/>
  <c r="C17" i="6" s="1"/>
  <c r="O10" i="6"/>
  <c r="C10" i="6" s="1"/>
  <c r="D10" i="6" s="1"/>
  <c r="O9" i="6"/>
  <c r="C9" i="6" s="1"/>
  <c r="O8" i="6"/>
  <c r="C8" i="6" s="1"/>
  <c r="O7" i="6"/>
  <c r="C7" i="6" s="1"/>
  <c r="D29" i="6" l="1"/>
  <c r="C6" i="6"/>
  <c r="C29" i="6" s="1"/>
  <c r="B8" i="3" s="1"/>
  <c r="O29" i="6"/>
  <c r="E28" i="6"/>
  <c r="E25" i="6"/>
  <c r="E22" i="6"/>
  <c r="E18" i="6"/>
  <c r="E7" i="6"/>
  <c r="E8" i="6"/>
  <c r="E9" i="6"/>
  <c r="E19" i="6"/>
  <c r="E21" i="6"/>
  <c r="E17" i="6"/>
  <c r="E20" i="6"/>
  <c r="E10" i="6"/>
  <c r="E6" i="6" l="1"/>
  <c r="E29" i="6"/>
  <c r="D8" i="3" s="1"/>
  <c r="C8" i="3"/>
  <c r="F8" i="3" l="1"/>
  <c r="H8" i="3" s="1"/>
  <c r="D10" i="3" s="1"/>
</calcChain>
</file>

<file path=xl/sharedStrings.xml><?xml version="1.0" encoding="utf-8"?>
<sst xmlns="http://schemas.openxmlformats.org/spreadsheetml/2006/main" count="124" uniqueCount="53">
  <si>
    <t>名称</t>
    <rPh sb="0" eb="2">
      <t>メイショウ</t>
    </rPh>
    <phoneticPr fontId="1"/>
  </si>
  <si>
    <t>W</t>
    <phoneticPr fontId="1"/>
  </si>
  <si>
    <t>※現状から全て（間引かずに）LEDへ更新した際の数値を入力お願いします。</t>
    <rPh sb="1" eb="3">
      <t>ゲンジョウ</t>
    </rPh>
    <rPh sb="5" eb="6">
      <t>スベ</t>
    </rPh>
    <rPh sb="18" eb="20">
      <t>コウシン</t>
    </rPh>
    <rPh sb="22" eb="23">
      <t>サイ</t>
    </rPh>
    <rPh sb="24" eb="26">
      <t>スウチ</t>
    </rPh>
    <rPh sb="27" eb="29">
      <t>ニュウリョク</t>
    </rPh>
    <rPh sb="30" eb="31">
      <t>ネガ</t>
    </rPh>
    <phoneticPr fontId="1"/>
  </si>
  <si>
    <t>※黄色のマス目にのみ数値入力をお願いします。</t>
    <rPh sb="1" eb="3">
      <t>キイロ</t>
    </rPh>
    <rPh sb="6" eb="7">
      <t>メ</t>
    </rPh>
    <rPh sb="10" eb="12">
      <t>スウチ</t>
    </rPh>
    <rPh sb="12" eb="14">
      <t>ニュウリョク</t>
    </rPh>
    <rPh sb="16" eb="17">
      <t>ネガ</t>
    </rPh>
    <phoneticPr fontId="1"/>
  </si>
  <si>
    <t>※点灯時間は下記の通り一律とします。</t>
    <rPh sb="1" eb="3">
      <t>テントウ</t>
    </rPh>
    <rPh sb="3" eb="5">
      <t>ジカン</t>
    </rPh>
    <rPh sb="6" eb="8">
      <t>カキ</t>
    </rPh>
    <rPh sb="9" eb="10">
      <t>トオ</t>
    </rPh>
    <rPh sb="11" eb="13">
      <t>イチリツ</t>
    </rPh>
    <phoneticPr fontId="1"/>
  </si>
  <si>
    <t>時間</t>
    <rPh sb="0" eb="2">
      <t>ジカン</t>
    </rPh>
    <phoneticPr fontId="1"/>
  </si>
  <si>
    <t>現状の電気容量（カタログ掲載の値）
既設光源が消費する電気容量合計</t>
    <rPh sb="18" eb="20">
      <t>キセツ</t>
    </rPh>
    <rPh sb="20" eb="22">
      <t>コウゲン</t>
    </rPh>
    <phoneticPr fontId="1"/>
  </si>
  <si>
    <t>LEDの電気容量（カタログ掲載の値）
LED光源が消費する電気容量合計</t>
    <rPh sb="22" eb="24">
      <t>コウゲン</t>
    </rPh>
    <phoneticPr fontId="1"/>
  </si>
  <si>
    <t>小計</t>
    <rPh sb="0" eb="2">
      <t>ショウケイ</t>
    </rPh>
    <phoneticPr fontId="1"/>
  </si>
  <si>
    <t>エネルギー削減効果比較表（プロポーザル提案用）</t>
    <rPh sb="19" eb="22">
      <t>テイアンヨウ</t>
    </rPh>
    <phoneticPr fontId="1"/>
  </si>
  <si>
    <r>
      <t xml:space="preserve">①電力使用量削減効果
</t>
    </r>
    <r>
      <rPr>
        <sz val="10.5"/>
        <color indexed="8"/>
        <rFont val="メイリオ"/>
        <family val="3"/>
        <charset val="128"/>
      </rPr>
      <t>(kWh/年)</t>
    </r>
    <rPh sb="1" eb="3">
      <t>デンリョク</t>
    </rPh>
    <rPh sb="3" eb="6">
      <t>シヨウリョウ</t>
    </rPh>
    <rPh sb="6" eb="8">
      <t>サクゲン</t>
    </rPh>
    <rPh sb="8" eb="10">
      <t>コウカ</t>
    </rPh>
    <phoneticPr fontId="2"/>
  </si>
  <si>
    <r>
      <t xml:space="preserve">②電気料金削減効果
</t>
    </r>
    <r>
      <rPr>
        <sz val="10.5"/>
        <color indexed="8"/>
        <rFont val="メイリオ"/>
        <family val="3"/>
        <charset val="128"/>
      </rPr>
      <t>(円/年)
【①×30円/kWh】</t>
    </r>
    <rPh sb="1" eb="3">
      <t>デンキ</t>
    </rPh>
    <rPh sb="3" eb="5">
      <t>リョウキン</t>
    </rPh>
    <rPh sb="5" eb="7">
      <t>サクゲン</t>
    </rPh>
    <rPh sb="7" eb="9">
      <t>コウカ</t>
    </rPh>
    <phoneticPr fontId="2"/>
  </si>
  <si>
    <t>エネルギー削減効果比較表内訳書（プロポーザル提案用）</t>
    <rPh sb="12" eb="15">
      <t>ウチワケショ</t>
    </rPh>
    <rPh sb="22" eb="24">
      <t>テイアン</t>
    </rPh>
    <rPh sb="24" eb="25">
      <t>ヨウ</t>
    </rPh>
    <phoneticPr fontId="1"/>
  </si>
  <si>
    <t>No.</t>
    <phoneticPr fontId="1"/>
  </si>
  <si>
    <t>【様式第４－３号】</t>
    <phoneticPr fontId="1"/>
  </si>
  <si>
    <t>【様式第４－４号】</t>
    <phoneticPr fontId="1"/>
  </si>
  <si>
    <t>エリア名</t>
    <rPh sb="3" eb="4">
      <t>メイ</t>
    </rPh>
    <phoneticPr fontId="1"/>
  </si>
  <si>
    <t>年間の点灯時間
9時間（1日）　ｘ　24日（1月)
　ｘ　12か月</t>
    <phoneticPr fontId="1"/>
  </si>
  <si>
    <r>
      <t xml:space="preserve">③Co2排出量削減効果
</t>
    </r>
    <r>
      <rPr>
        <sz val="10.5"/>
        <color indexed="8"/>
        <rFont val="メイリオ"/>
        <family val="3"/>
        <charset val="128"/>
      </rPr>
      <t>(t-CO2/kWh/年)
CO2排出係数
0.370kg-CO2/kWh</t>
    </r>
    <rPh sb="4" eb="6">
      <t>ハイシュツ</t>
    </rPh>
    <rPh sb="6" eb="7">
      <t>リョウ</t>
    </rPh>
    <rPh sb="7" eb="9">
      <t>サクゲン</t>
    </rPh>
    <rPh sb="9" eb="11">
      <t>コウカ</t>
    </rPh>
    <rPh sb="29" eb="31">
      <t>ハイシュツ</t>
    </rPh>
    <rPh sb="31" eb="33">
      <t>ケイスウ</t>
    </rPh>
    <phoneticPr fontId="2"/>
  </si>
  <si>
    <t>（注）「①電力使用量削減効果」及び「②電気料金削減効果」は小数点以下四捨五入、「③Co2排出量削減効果」は小数点第２位以下四捨五入とする。</t>
    <rPh sb="1" eb="2">
      <t>チュウ</t>
    </rPh>
    <rPh sb="5" eb="7">
      <t>デンリョク</t>
    </rPh>
    <rPh sb="7" eb="10">
      <t>シヨウリョウ</t>
    </rPh>
    <rPh sb="10" eb="12">
      <t>サクゲン</t>
    </rPh>
    <rPh sb="12" eb="14">
      <t>コウカ</t>
    </rPh>
    <rPh sb="15" eb="16">
      <t>オヨ</t>
    </rPh>
    <rPh sb="19" eb="21">
      <t>デンキ</t>
    </rPh>
    <rPh sb="21" eb="23">
      <t>リョウキン</t>
    </rPh>
    <rPh sb="23" eb="25">
      <t>サクゲン</t>
    </rPh>
    <rPh sb="25" eb="27">
      <t>コウカ</t>
    </rPh>
    <rPh sb="29" eb="32">
      <t>ショウスウテン</t>
    </rPh>
    <rPh sb="32" eb="34">
      <t>イカ</t>
    </rPh>
    <rPh sb="34" eb="38">
      <t>シシャゴニュウ</t>
    </rPh>
    <rPh sb="53" eb="56">
      <t>ショウスウテン</t>
    </rPh>
    <rPh sb="56" eb="57">
      <t>ダイ</t>
    </rPh>
    <rPh sb="58" eb="59">
      <t>イ</t>
    </rPh>
    <rPh sb="59" eb="61">
      <t>イカ</t>
    </rPh>
    <rPh sb="61" eb="65">
      <t>シシャゴニュウ</t>
    </rPh>
    <phoneticPr fontId="1"/>
  </si>
  <si>
    <t>計算式</t>
    <rPh sb="0" eb="3">
      <t>ケイサンシキ</t>
    </rPh>
    <phoneticPr fontId="1"/>
  </si>
  <si>
    <t>↑</t>
    <phoneticPr fontId="1"/>
  </si>
  <si>
    <t>※入力不要</t>
    <rPh sb="1" eb="3">
      <t>ニュウリョク</t>
    </rPh>
    <rPh sb="3" eb="5">
      <t>フヨウ</t>
    </rPh>
    <phoneticPr fontId="1"/>
  </si>
  <si>
    <t>　　のCo2排出量削減効果が見込まれます。</t>
    <rPh sb="14" eb="16">
      <t>ミコ</t>
    </rPh>
    <phoneticPr fontId="1"/>
  </si>
  <si>
    <t>　現状に対し、</t>
    <phoneticPr fontId="1"/>
  </si>
  <si>
    <t>太田南コミュニティセンター</t>
    <phoneticPr fontId="15"/>
  </si>
  <si>
    <t>三谷コミュニティセンター</t>
    <phoneticPr fontId="15"/>
  </si>
  <si>
    <t>林コミュニティセンター</t>
    <phoneticPr fontId="15"/>
  </si>
  <si>
    <t>鶴尾コミュニティセンター</t>
    <phoneticPr fontId="15"/>
  </si>
  <si>
    <t>仏生山コミュニティセンター</t>
    <phoneticPr fontId="15"/>
  </si>
  <si>
    <t>一宮コミュニティセンター</t>
    <phoneticPr fontId="15"/>
  </si>
  <si>
    <t>香南コミュニティセンター</t>
    <phoneticPr fontId="15"/>
  </si>
  <si>
    <t>塩江コミュニティセンター</t>
    <phoneticPr fontId="15"/>
  </si>
  <si>
    <t>東谷コミュニティセンター</t>
    <phoneticPr fontId="15"/>
  </si>
  <si>
    <t>大野コミュニティセンター</t>
    <phoneticPr fontId="15"/>
  </si>
  <si>
    <t>川東コミュニティセンター</t>
    <phoneticPr fontId="15"/>
  </si>
  <si>
    <t>川添コミュニティセンター</t>
    <phoneticPr fontId="15"/>
  </si>
  <si>
    <t>下笠居コミュニティセンター</t>
    <phoneticPr fontId="15"/>
  </si>
  <si>
    <t>円座コミュニティセンター</t>
    <phoneticPr fontId="15"/>
  </si>
  <si>
    <t>檀紙コミュニティセンター</t>
    <phoneticPr fontId="15"/>
  </si>
  <si>
    <t>弦打コミュニティセンター</t>
    <phoneticPr fontId="15"/>
  </si>
  <si>
    <t>鬼無コミュニティセンター</t>
    <phoneticPr fontId="15"/>
  </si>
  <si>
    <t>香西コミュニティセンター</t>
    <phoneticPr fontId="15"/>
  </si>
  <si>
    <t>国分寺北部コミュニティセンター</t>
    <phoneticPr fontId="15"/>
  </si>
  <si>
    <t>茜町会館</t>
    <phoneticPr fontId="15"/>
  </si>
  <si>
    <t>高松駅前広場地下レンタサイクルポート</t>
    <phoneticPr fontId="15"/>
  </si>
  <si>
    <t>瓦町地下レンタサイクルポート</t>
    <phoneticPr fontId="15"/>
  </si>
  <si>
    <t>生涯学習センタ－</t>
    <phoneticPr fontId="15"/>
  </si>
  <si>
    <t>Co2排出量
削減後の数値</t>
    <rPh sb="3" eb="5">
      <t>ハイシュツ</t>
    </rPh>
    <rPh sb="5" eb="6">
      <t>リョウ</t>
    </rPh>
    <rPh sb="7" eb="9">
      <t>サクゲン</t>
    </rPh>
    <rPh sb="9" eb="10">
      <t>ゴ</t>
    </rPh>
    <rPh sb="11" eb="13">
      <t>スウチ</t>
    </rPh>
    <phoneticPr fontId="1"/>
  </si>
  <si>
    <t>Co2排出量
既存の数値</t>
    <rPh sb="7" eb="9">
      <t>キゾン</t>
    </rPh>
    <rPh sb="10" eb="12">
      <t>スウチ</t>
    </rPh>
    <phoneticPr fontId="1"/>
  </si>
  <si>
    <t>令和７年度分</t>
    <rPh sb="0" eb="2">
      <t>レイワ</t>
    </rPh>
    <rPh sb="3" eb="5">
      <t>ネンド</t>
    </rPh>
    <rPh sb="5" eb="6">
      <t>ブン</t>
    </rPh>
    <phoneticPr fontId="1"/>
  </si>
  <si>
    <t>B施設群</t>
    <rPh sb="1" eb="3">
      <t>シセツ</t>
    </rPh>
    <rPh sb="3" eb="4">
      <t>グン</t>
    </rPh>
    <phoneticPr fontId="1"/>
  </si>
  <si>
    <t>B施設群（No.19～41　計23施設）</t>
    <rPh sb="1" eb="3">
      <t>シセツ</t>
    </rPh>
    <rPh sb="3" eb="4">
      <t>グン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</si>
</sst>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;[Red]\-#,##0.0"/>
    <numFmt numFmtId="177" formatCode="0.0%"/>
  </numFmts>
  <fonts count="16" x14ac:knownFonts="1">
    <font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sz val="10.5"/>
      <color indexed="8"/>
      <name val="メイリオ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0.5"/>
      <color theme="1"/>
      <name val="メイリオ"/>
      <family val="3"/>
      <charset val="128"/>
    </font>
    <font>
      <b/>
      <sz val="10.5"/>
      <color theme="1"/>
      <name val="メイリオ"/>
      <family val="3"/>
      <charset val="128"/>
    </font>
    <font>
      <sz val="10.5"/>
      <color rgb="FFFF0000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sz val="10.5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u/>
      <sz val="11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6"/>
      <name val="游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</cellStyleXfs>
  <cellXfs count="102">
    <xf numFmtId="0" fontId="0" fillId="0" borderId="0" xfId="0">
      <alignment vertical="center"/>
    </xf>
    <xf numFmtId="0" fontId="6" fillId="2" borderId="0" xfId="3" applyFont="1" applyFill="1">
      <alignment vertical="center"/>
    </xf>
    <xf numFmtId="38" fontId="6" fillId="2" borderId="0" xfId="2" applyFont="1" applyFill="1">
      <alignment vertical="center"/>
    </xf>
    <xf numFmtId="0" fontId="6" fillId="2" borderId="0" xfId="3" applyFont="1" applyFill="1" applyAlignment="1">
      <alignment horizontal="right" vertical="center"/>
    </xf>
    <xf numFmtId="0" fontId="6" fillId="2" borderId="0" xfId="0" applyFont="1" applyFill="1">
      <alignment vertical="center"/>
    </xf>
    <xf numFmtId="0" fontId="7" fillId="2" borderId="0" xfId="0" applyFont="1" applyFill="1" applyAlignment="1">
      <alignment horizontal="right" vertical="center"/>
    </xf>
    <xf numFmtId="0" fontId="8" fillId="2" borderId="0" xfId="3" applyFont="1" applyFill="1">
      <alignment vertical="center"/>
    </xf>
    <xf numFmtId="176" fontId="6" fillId="2" borderId="15" xfId="1" applyNumberFormat="1" applyFont="1" applyFill="1" applyBorder="1" applyAlignment="1">
      <alignment horizontal="right" vertical="center"/>
    </xf>
    <xf numFmtId="176" fontId="6" fillId="2" borderId="5" xfId="1" applyNumberFormat="1" applyFont="1" applyFill="1" applyBorder="1" applyAlignment="1">
      <alignment horizontal="right" vertical="center"/>
    </xf>
    <xf numFmtId="38" fontId="6" fillId="2" borderId="6" xfId="1" applyFont="1" applyFill="1" applyBorder="1" applyAlignment="1">
      <alignment horizontal="right" vertical="center"/>
    </xf>
    <xf numFmtId="176" fontId="6" fillId="2" borderId="7" xfId="1" applyNumberFormat="1" applyFont="1" applyFill="1" applyBorder="1" applyAlignment="1">
      <alignment horizontal="right" vertical="center"/>
    </xf>
    <xf numFmtId="0" fontId="6" fillId="3" borderId="12" xfId="3" applyFont="1" applyFill="1" applyBorder="1" applyAlignment="1">
      <alignment horizontal="center" vertical="center" shrinkToFit="1"/>
    </xf>
    <xf numFmtId="0" fontId="6" fillId="3" borderId="13" xfId="3" applyFont="1" applyFill="1" applyBorder="1" applyAlignment="1">
      <alignment horizontal="center" vertical="center" shrinkToFit="1"/>
    </xf>
    <xf numFmtId="0" fontId="6" fillId="3" borderId="13" xfId="3" applyFont="1" applyFill="1" applyBorder="1" applyAlignment="1">
      <alignment horizontal="center" vertical="center" wrapText="1" shrinkToFit="1"/>
    </xf>
    <xf numFmtId="38" fontId="6" fillId="3" borderId="13" xfId="2" applyFont="1" applyFill="1" applyBorder="1" applyAlignment="1">
      <alignment horizontal="center" vertical="center" wrapText="1" shrinkToFit="1"/>
    </xf>
    <xf numFmtId="0" fontId="6" fillId="3" borderId="14" xfId="3" applyFont="1" applyFill="1" applyBorder="1" applyAlignment="1">
      <alignment horizontal="center" vertical="center" wrapText="1" shrinkToFit="1"/>
    </xf>
    <xf numFmtId="0" fontId="6" fillId="3" borderId="1" xfId="3" applyFont="1" applyFill="1" applyBorder="1" applyAlignment="1">
      <alignment horizontal="center" vertical="center"/>
    </xf>
    <xf numFmtId="0" fontId="6" fillId="3" borderId="4" xfId="3" applyFont="1" applyFill="1" applyBorder="1" applyAlignment="1">
      <alignment horizontal="center" vertical="center"/>
    </xf>
    <xf numFmtId="0" fontId="6" fillId="3" borderId="6" xfId="3" applyFont="1" applyFill="1" applyBorder="1" applyAlignment="1">
      <alignment horizontal="center" vertical="center"/>
    </xf>
    <xf numFmtId="0" fontId="6" fillId="3" borderId="17" xfId="3" applyFont="1" applyFill="1" applyBorder="1">
      <alignment vertical="center"/>
    </xf>
    <xf numFmtId="0" fontId="6" fillId="3" borderId="5" xfId="3" applyFont="1" applyFill="1" applyBorder="1">
      <alignment vertical="center"/>
    </xf>
    <xf numFmtId="0" fontId="6" fillId="3" borderId="7" xfId="3" applyFont="1" applyFill="1" applyBorder="1">
      <alignment vertical="center"/>
    </xf>
    <xf numFmtId="38" fontId="6" fillId="2" borderId="2" xfId="1" applyFont="1" applyFill="1" applyBorder="1" applyAlignment="1">
      <alignment horizontal="right" vertical="center"/>
    </xf>
    <xf numFmtId="38" fontId="6" fillId="2" borderId="4" xfId="1" applyFont="1" applyFill="1" applyBorder="1" applyAlignment="1">
      <alignment horizontal="right" vertical="center"/>
    </xf>
    <xf numFmtId="0" fontId="14" fillId="2" borderId="1" xfId="0" applyFont="1" applyFill="1" applyBorder="1" applyAlignment="1">
      <alignment vertical="center" shrinkToFit="1"/>
    </xf>
    <xf numFmtId="0" fontId="14" fillId="2" borderId="4" xfId="0" applyFont="1" applyFill="1" applyBorder="1" applyAlignment="1">
      <alignment vertical="center" shrinkToFit="1"/>
    </xf>
    <xf numFmtId="38" fontId="6" fillId="2" borderId="1" xfId="1" applyFont="1" applyFill="1" applyBorder="1" applyAlignment="1">
      <alignment horizontal="right" vertical="center"/>
    </xf>
    <xf numFmtId="176" fontId="6" fillId="2" borderId="17" xfId="1" applyNumberFormat="1" applyFont="1" applyFill="1" applyBorder="1" applyAlignment="1">
      <alignment horizontal="right" vertical="center"/>
    </xf>
    <xf numFmtId="0" fontId="6" fillId="3" borderId="40" xfId="3" applyFont="1" applyFill="1" applyBorder="1" applyAlignment="1">
      <alignment horizontal="center" vertical="center"/>
    </xf>
    <xf numFmtId="0" fontId="6" fillId="3" borderId="44" xfId="3" applyFont="1" applyFill="1" applyBorder="1">
      <alignment vertical="center"/>
    </xf>
    <xf numFmtId="0" fontId="14" fillId="2" borderId="2" xfId="0" applyFont="1" applyFill="1" applyBorder="1" applyAlignment="1">
      <alignment vertical="center" shrinkToFit="1"/>
    </xf>
    <xf numFmtId="0" fontId="6" fillId="3" borderId="10" xfId="3" applyFont="1" applyFill="1" applyBorder="1" applyAlignment="1">
      <alignment horizontal="center" vertical="center"/>
    </xf>
    <xf numFmtId="0" fontId="6" fillId="3" borderId="11" xfId="3" applyFont="1" applyFill="1" applyBorder="1">
      <alignment vertical="center"/>
    </xf>
    <xf numFmtId="38" fontId="6" fillId="2" borderId="10" xfId="1" applyFont="1" applyFill="1" applyBorder="1" applyAlignment="1">
      <alignment horizontal="right" vertical="center"/>
    </xf>
    <xf numFmtId="38" fontId="6" fillId="2" borderId="46" xfId="1" applyFont="1" applyFill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6" fillId="3" borderId="8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38" fontId="6" fillId="3" borderId="10" xfId="0" applyNumberFormat="1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3" borderId="36" xfId="0" applyFont="1" applyFill="1" applyBorder="1" applyAlignment="1">
      <alignment horizontal="center" vertical="center" wrapText="1"/>
    </xf>
    <xf numFmtId="38" fontId="6" fillId="2" borderId="18" xfId="1" applyFont="1" applyFill="1" applyBorder="1" applyAlignment="1" applyProtection="1">
      <alignment vertical="center"/>
    </xf>
    <xf numFmtId="38" fontId="6" fillId="2" borderId="37" xfId="1" applyFont="1" applyFill="1" applyBorder="1" applyAlignment="1" applyProtection="1">
      <alignment vertical="center"/>
    </xf>
    <xf numFmtId="176" fontId="6" fillId="2" borderId="38" xfId="0" applyNumberFormat="1" applyFont="1" applyFill="1" applyBorder="1" applyAlignment="1">
      <alignment horizontal="right" vertical="center"/>
    </xf>
    <xf numFmtId="176" fontId="5" fillId="0" borderId="1" xfId="4" applyNumberFormat="1" applyFont="1" applyBorder="1" applyAlignment="1" applyProtection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177" fontId="13" fillId="5" borderId="39" xfId="4" applyNumberFormat="1" applyFont="1" applyFill="1" applyBorder="1" applyAlignment="1" applyProtection="1">
      <alignment horizontal="center" vertical="center"/>
    </xf>
    <xf numFmtId="0" fontId="12" fillId="0" borderId="9" xfId="0" applyFont="1" applyBorder="1">
      <alignment vertical="center"/>
    </xf>
    <xf numFmtId="0" fontId="12" fillId="0" borderId="38" xfId="0" applyFont="1" applyBorder="1">
      <alignment vertical="center"/>
    </xf>
    <xf numFmtId="0" fontId="14" fillId="2" borderId="47" xfId="0" applyFont="1" applyFill="1" applyBorder="1" applyAlignment="1">
      <alignment horizontal="center" vertical="center" shrinkToFit="1"/>
    </xf>
    <xf numFmtId="0" fontId="14" fillId="2" borderId="28" xfId="0" applyFont="1" applyFill="1" applyBorder="1" applyAlignment="1">
      <alignment horizontal="center" vertical="center" shrinkToFit="1"/>
    </xf>
    <xf numFmtId="0" fontId="14" fillId="2" borderId="48" xfId="0" applyFont="1" applyFill="1" applyBorder="1" applyAlignment="1">
      <alignment horizontal="center" vertical="center" shrinkToFit="1"/>
    </xf>
    <xf numFmtId="0" fontId="9" fillId="0" borderId="18" xfId="0" applyFont="1" applyBorder="1" applyAlignment="1">
      <alignment horizontal="right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38" fontId="6" fillId="4" borderId="22" xfId="1" applyFont="1" applyFill="1" applyBorder="1" applyAlignment="1" applyProtection="1">
      <alignment vertical="center"/>
      <protection locked="0"/>
    </xf>
    <xf numFmtId="38" fontId="6" fillId="4" borderId="3" xfId="1" applyFont="1" applyFill="1" applyBorder="1" applyAlignment="1" applyProtection="1">
      <alignment vertical="center"/>
      <protection locked="0"/>
    </xf>
    <xf numFmtId="38" fontId="6" fillId="4" borderId="23" xfId="1" applyFont="1" applyFill="1" applyBorder="1" applyAlignment="1" applyProtection="1">
      <alignment vertical="center"/>
      <protection locked="0"/>
    </xf>
    <xf numFmtId="38" fontId="6" fillId="2" borderId="22" xfId="1" applyFont="1" applyFill="1" applyBorder="1" applyAlignment="1">
      <alignment vertical="center"/>
    </xf>
    <xf numFmtId="38" fontId="6" fillId="2" borderId="3" xfId="1" applyFont="1" applyFill="1" applyBorder="1" applyAlignment="1">
      <alignment vertical="center"/>
    </xf>
    <xf numFmtId="38" fontId="6" fillId="2" borderId="23" xfId="1" applyFont="1" applyFill="1" applyBorder="1" applyAlignment="1">
      <alignment vertical="center"/>
    </xf>
    <xf numFmtId="38" fontId="6" fillId="2" borderId="41" xfId="1" applyFont="1" applyFill="1" applyBorder="1" applyAlignment="1">
      <alignment vertical="center"/>
    </xf>
    <xf numFmtId="38" fontId="6" fillId="2" borderId="42" xfId="1" applyFont="1" applyFill="1" applyBorder="1" applyAlignment="1">
      <alignment vertical="center"/>
    </xf>
    <xf numFmtId="38" fontId="6" fillId="2" borderId="43" xfId="1" applyFont="1" applyFill="1" applyBorder="1" applyAlignment="1">
      <alignment vertical="center"/>
    </xf>
    <xf numFmtId="38" fontId="6" fillId="2" borderId="29" xfId="1" applyFont="1" applyFill="1" applyBorder="1" applyAlignment="1">
      <alignment vertical="center"/>
    </xf>
    <xf numFmtId="38" fontId="6" fillId="2" borderId="18" xfId="1" applyFont="1" applyFill="1" applyBorder="1" applyAlignment="1">
      <alignment vertical="center"/>
    </xf>
    <xf numFmtId="38" fontId="6" fillId="2" borderId="30" xfId="1" applyFont="1" applyFill="1" applyBorder="1" applyAlignment="1">
      <alignment vertical="center"/>
    </xf>
    <xf numFmtId="38" fontId="6" fillId="4" borderId="27" xfId="1" applyFont="1" applyFill="1" applyBorder="1" applyAlignment="1" applyProtection="1">
      <alignment vertical="center"/>
      <protection locked="0"/>
    </xf>
    <xf numFmtId="38" fontId="6" fillId="4" borderId="25" xfId="1" applyFont="1" applyFill="1" applyBorder="1" applyAlignment="1" applyProtection="1">
      <alignment vertical="center"/>
      <protection locked="0"/>
    </xf>
    <xf numFmtId="38" fontId="6" fillId="4" borderId="26" xfId="1" applyFont="1" applyFill="1" applyBorder="1" applyAlignment="1" applyProtection="1">
      <alignment vertical="center"/>
      <protection locked="0"/>
    </xf>
    <xf numFmtId="38" fontId="6" fillId="2" borderId="27" xfId="1" applyFont="1" applyFill="1" applyBorder="1" applyAlignment="1">
      <alignment vertical="center"/>
    </xf>
    <xf numFmtId="38" fontId="6" fillId="2" borderId="25" xfId="1" applyFont="1" applyFill="1" applyBorder="1" applyAlignment="1">
      <alignment vertical="center"/>
    </xf>
    <xf numFmtId="38" fontId="6" fillId="2" borderId="26" xfId="1" applyFont="1" applyFill="1" applyBorder="1" applyAlignment="1">
      <alignment vertical="center"/>
    </xf>
    <xf numFmtId="38" fontId="6" fillId="2" borderId="9" xfId="1" applyFont="1" applyFill="1" applyBorder="1" applyAlignment="1">
      <alignment vertical="center"/>
    </xf>
    <xf numFmtId="38" fontId="6" fillId="2" borderId="24" xfId="1" applyFont="1" applyFill="1" applyBorder="1" applyAlignment="1">
      <alignment vertical="center"/>
    </xf>
    <xf numFmtId="38" fontId="6" fillId="2" borderId="28" xfId="1" applyFont="1" applyFill="1" applyBorder="1" applyAlignment="1">
      <alignment vertical="center"/>
    </xf>
    <xf numFmtId="38" fontId="6" fillId="2" borderId="1" xfId="1" applyFont="1" applyFill="1" applyBorder="1" applyAlignment="1">
      <alignment vertical="center"/>
    </xf>
    <xf numFmtId="38" fontId="6" fillId="4" borderId="1" xfId="1" applyFont="1" applyFill="1" applyBorder="1" applyAlignment="1" applyProtection="1">
      <alignment vertical="center"/>
      <protection locked="0"/>
    </xf>
    <xf numFmtId="38" fontId="7" fillId="3" borderId="19" xfId="1" applyFont="1" applyFill="1" applyBorder="1" applyAlignment="1">
      <alignment horizontal="center" vertical="center"/>
    </xf>
    <xf numFmtId="38" fontId="7" fillId="3" borderId="20" xfId="1" applyFont="1" applyFill="1" applyBorder="1" applyAlignment="1">
      <alignment horizontal="center" vertical="center"/>
    </xf>
    <xf numFmtId="38" fontId="7" fillId="3" borderId="21" xfId="1" applyFont="1" applyFill="1" applyBorder="1" applyAlignment="1">
      <alignment horizontal="center" vertical="center"/>
    </xf>
    <xf numFmtId="38" fontId="6" fillId="2" borderId="45" xfId="1" applyFont="1" applyFill="1" applyBorder="1" applyAlignment="1">
      <alignment vertical="center"/>
    </xf>
    <xf numFmtId="38" fontId="6" fillId="2" borderId="10" xfId="1" applyFont="1" applyFill="1" applyBorder="1" applyAlignment="1">
      <alignment vertical="center"/>
    </xf>
    <xf numFmtId="38" fontId="6" fillId="4" borderId="10" xfId="1" applyFont="1" applyFill="1" applyBorder="1" applyAlignment="1" applyProtection="1">
      <alignment vertical="center"/>
      <protection locked="0"/>
    </xf>
    <xf numFmtId="0" fontId="6" fillId="3" borderId="31" xfId="3" applyFont="1" applyFill="1" applyBorder="1" applyAlignment="1">
      <alignment horizontal="center" vertical="center" wrapText="1"/>
    </xf>
    <xf numFmtId="0" fontId="6" fillId="3" borderId="32" xfId="3" applyFont="1" applyFill="1" applyBorder="1" applyAlignment="1">
      <alignment horizontal="center" vertical="center"/>
    </xf>
    <xf numFmtId="0" fontId="6" fillId="3" borderId="32" xfId="3" applyFont="1" applyFill="1" applyBorder="1" applyAlignment="1">
      <alignment horizontal="center" vertical="center" wrapText="1"/>
    </xf>
    <xf numFmtId="0" fontId="6" fillId="3" borderId="33" xfId="3" applyFont="1" applyFill="1" applyBorder="1" applyAlignment="1">
      <alignment horizontal="center" vertical="center"/>
    </xf>
    <xf numFmtId="0" fontId="11" fillId="2" borderId="0" xfId="3" applyFont="1" applyFill="1" applyAlignment="1">
      <alignment horizontal="left" vertical="center"/>
    </xf>
    <xf numFmtId="0" fontId="10" fillId="2" borderId="0" xfId="3" applyFont="1" applyFill="1" applyAlignment="1">
      <alignment horizontal="center" vertical="center"/>
    </xf>
    <xf numFmtId="0" fontId="6" fillId="3" borderId="34" xfId="3" applyFont="1" applyFill="1" applyBorder="1" applyAlignment="1">
      <alignment horizontal="center" vertical="center" shrinkToFit="1"/>
    </xf>
    <xf numFmtId="0" fontId="6" fillId="3" borderId="35" xfId="3" applyFont="1" applyFill="1" applyBorder="1" applyAlignment="1">
      <alignment horizontal="center" vertical="center" shrinkToFit="1"/>
    </xf>
    <xf numFmtId="38" fontId="6" fillId="2" borderId="16" xfId="1" applyFont="1" applyFill="1" applyBorder="1" applyAlignment="1">
      <alignment vertical="center"/>
    </xf>
  </cellXfs>
  <cellStyles count="5">
    <cellStyle name="パーセント" xfId="4" builtinId="5"/>
    <cellStyle name="桁区切り" xfId="1" builtinId="6"/>
    <cellStyle name="桁区切り 2" xfId="2" xr:uid="{00000000-0005-0000-0000-000001000000}"/>
    <cellStyle name="標準" xfId="0" builtinId="0"/>
    <cellStyle name="標準 2" xfId="3" xr:uid="{00000000-0005-0000-0000-000003000000}"/>
  </cellStyles>
  <dxfs count="0"/>
  <tableStyles count="0" defaultTableStyle="TableStyleMedium2" defaultPivotStyle="PivotStyleLight16"/>
  <colors>
    <mruColors>
      <color rgb="FFFF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1"/>
  <sheetViews>
    <sheetView tabSelected="1" view="pageBreakPreview" zoomScaleNormal="100" zoomScaleSheetLayoutView="100" workbookViewId="0">
      <selection activeCell="A3" sqref="A3:D3"/>
    </sheetView>
  </sheetViews>
  <sheetFormatPr defaultRowHeight="17.399999999999999" x14ac:dyDescent="0.2"/>
  <cols>
    <col min="1" max="1" width="21.109375" style="50" customWidth="1"/>
    <col min="2" max="4" width="21.109375" style="36" customWidth="1"/>
    <col min="5" max="5" width="8.88671875" style="36"/>
    <col min="6" max="8" width="14.77734375" style="36" customWidth="1"/>
    <col min="9" max="16384" width="8.88671875" style="36"/>
  </cols>
  <sheetData>
    <row r="1" spans="1:8" ht="21" customHeight="1" x14ac:dyDescent="0.2">
      <c r="A1" s="35" t="s">
        <v>14</v>
      </c>
      <c r="D1" s="37"/>
    </row>
    <row r="2" spans="1:8" ht="12" customHeight="1" x14ac:dyDescent="0.2">
      <c r="A2" s="35"/>
      <c r="D2" s="37"/>
    </row>
    <row r="3" spans="1:8" ht="27" customHeight="1" x14ac:dyDescent="0.2">
      <c r="A3" s="63" t="s">
        <v>9</v>
      </c>
      <c r="B3" s="63"/>
      <c r="C3" s="63"/>
      <c r="D3" s="63"/>
    </row>
    <row r="4" spans="1:8" ht="12" customHeight="1" x14ac:dyDescent="0.2">
      <c r="A4" s="35"/>
      <c r="D4" s="37"/>
    </row>
    <row r="5" spans="1:8" ht="18" customHeight="1" thickBot="1" x14ac:dyDescent="0.25">
      <c r="A5" s="59"/>
      <c r="B5" s="59"/>
      <c r="C5" s="59"/>
      <c r="D5" s="59"/>
    </row>
    <row r="6" spans="1:8" ht="27" customHeight="1" thickBot="1" x14ac:dyDescent="0.25">
      <c r="A6" s="60" t="s">
        <v>50</v>
      </c>
      <c r="B6" s="61"/>
      <c r="C6" s="61"/>
      <c r="D6" s="62"/>
      <c r="F6" s="36" t="s">
        <v>22</v>
      </c>
    </row>
    <row r="7" spans="1:8" ht="78" customHeight="1" x14ac:dyDescent="0.2">
      <c r="A7" s="38" t="s">
        <v>16</v>
      </c>
      <c r="B7" s="39" t="str">
        <f>'様式第４－４号'!C4</f>
        <v>①電力使用量削減効果
(kWh/年)</v>
      </c>
      <c r="C7" s="40" t="str">
        <f>'様式第４－４号'!D4</f>
        <v>②電気料金削減効果
(円/年)
【①×30円/kWh】</v>
      </c>
      <c r="D7" s="41" t="str">
        <f>'様式第４－４号'!E4</f>
        <v>③Co2排出量削減効果
(t-CO2/kWh/年)
CO2排出係数
0.370kg-CO2/kWh</v>
      </c>
      <c r="F7" s="42" t="s">
        <v>48</v>
      </c>
      <c r="G7" s="42" t="s">
        <v>49</v>
      </c>
      <c r="H7" s="43" t="s">
        <v>20</v>
      </c>
    </row>
    <row r="8" spans="1:8" ht="49.95" customHeight="1" thickBot="1" x14ac:dyDescent="0.25">
      <c r="A8" s="44" t="s">
        <v>51</v>
      </c>
      <c r="B8" s="45">
        <f>'様式第４－４号'!C29</f>
        <v>531075</v>
      </c>
      <c r="C8" s="46">
        <f>'様式第４－４号'!D29</f>
        <v>15932250</v>
      </c>
      <c r="D8" s="47">
        <f>'様式第４－４号'!E29</f>
        <v>196.5</v>
      </c>
      <c r="F8" s="48">
        <f>D8</f>
        <v>196.5</v>
      </c>
      <c r="G8" s="49">
        <v>196.5</v>
      </c>
      <c r="H8" s="43">
        <f>F8/G8*100%</f>
        <v>1</v>
      </c>
    </row>
    <row r="9" spans="1:8" ht="18" thickBot="1" x14ac:dyDescent="0.25">
      <c r="D9" s="51" t="s">
        <v>21</v>
      </c>
    </row>
    <row r="10" spans="1:8" x14ac:dyDescent="0.2">
      <c r="C10" s="52" t="s">
        <v>24</v>
      </c>
      <c r="D10" s="53">
        <f>H8</f>
        <v>1</v>
      </c>
    </row>
    <row r="11" spans="1:8" ht="18" thickBot="1" x14ac:dyDescent="0.25">
      <c r="C11" s="54" t="s">
        <v>23</v>
      </c>
      <c r="D11" s="55"/>
    </row>
  </sheetData>
  <sheetProtection algorithmName="SHA-512" hashValue="zUVyF2JYMOYNdTzYTWI/YCJAAXIWtqMi5+3oLsAqqlNHll2Z3GOoNNlz9iztcLAkTW5u3WUkrdliwqGfTfbDow==" saltValue="y9FpEGbW7QhzMYHa9U5XvA==" spinCount="100000" sheet="1" objects="1" scenarios="1" selectLockedCells="1"/>
  <mergeCells count="3">
    <mergeCell ref="A5:D5"/>
    <mergeCell ref="A6:D6"/>
    <mergeCell ref="A3:D3"/>
  </mergeCells>
  <phoneticPr fontId="1"/>
  <printOptions horizontalCentered="1"/>
  <pageMargins left="0.70866141732283472" right="0.70866141732283472" top="0.9448818897637796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M30"/>
  <sheetViews>
    <sheetView view="pageBreakPreview" zoomScale="55" zoomScaleNormal="100" zoomScaleSheetLayoutView="55" workbookViewId="0">
      <selection activeCell="K6" sqref="K6:M6"/>
    </sheetView>
  </sheetViews>
  <sheetFormatPr defaultColWidth="9" defaultRowHeight="17.399999999999999" x14ac:dyDescent="0.2"/>
  <cols>
    <col min="1" max="1" width="5.21875" style="1" customWidth="1"/>
    <col min="2" max="2" width="29.44140625" style="1" customWidth="1"/>
    <col min="3" max="3" width="22.21875" style="1" customWidth="1"/>
    <col min="4" max="4" width="22.21875" style="2" customWidth="1"/>
    <col min="5" max="5" width="22.21875" style="1" customWidth="1"/>
    <col min="6" max="6" width="9" style="1" customWidth="1"/>
    <col min="7" max="18" width="8.88671875" style="1" customWidth="1"/>
    <col min="19" max="247" width="9" style="1" customWidth="1"/>
    <col min="248" max="16384" width="9" style="4"/>
  </cols>
  <sheetData>
    <row r="1" spans="1:18" x14ac:dyDescent="0.2">
      <c r="A1" s="1" t="s">
        <v>15</v>
      </c>
      <c r="B1" s="6"/>
      <c r="E1" s="3"/>
    </row>
    <row r="2" spans="1:18" ht="21" customHeight="1" x14ac:dyDescent="0.2">
      <c r="E2" s="5"/>
      <c r="G2" s="97" t="s">
        <v>3</v>
      </c>
      <c r="H2" s="97"/>
      <c r="I2" s="97"/>
      <c r="J2" s="97"/>
      <c r="K2" s="97"/>
      <c r="L2" s="97"/>
      <c r="M2" s="97"/>
      <c r="N2" s="97"/>
      <c r="O2" s="6"/>
      <c r="P2" s="6"/>
      <c r="Q2" s="6"/>
      <c r="R2" s="6"/>
    </row>
    <row r="3" spans="1:18" ht="21" customHeight="1" thickBot="1" x14ac:dyDescent="0.25">
      <c r="A3" s="98" t="s">
        <v>12</v>
      </c>
      <c r="B3" s="98"/>
      <c r="C3" s="98"/>
      <c r="D3" s="98"/>
      <c r="E3" s="98"/>
      <c r="G3" s="97" t="s">
        <v>2</v>
      </c>
      <c r="H3" s="97"/>
      <c r="I3" s="97"/>
      <c r="J3" s="97"/>
      <c r="K3" s="97"/>
      <c r="L3" s="97"/>
      <c r="M3" s="97"/>
      <c r="N3" s="97"/>
      <c r="O3" s="97" t="s">
        <v>4</v>
      </c>
      <c r="P3" s="97"/>
      <c r="Q3" s="97"/>
      <c r="R3" s="97"/>
    </row>
    <row r="4" spans="1:18" ht="78" customHeight="1" thickBot="1" x14ac:dyDescent="0.25">
      <c r="A4" s="11" t="s">
        <v>13</v>
      </c>
      <c r="B4" s="12" t="s">
        <v>0</v>
      </c>
      <c r="C4" s="13" t="s">
        <v>10</v>
      </c>
      <c r="D4" s="14" t="s">
        <v>11</v>
      </c>
      <c r="E4" s="15" t="s">
        <v>18</v>
      </c>
      <c r="G4" s="93" t="s">
        <v>6</v>
      </c>
      <c r="H4" s="94"/>
      <c r="I4" s="94"/>
      <c r="J4" s="94"/>
      <c r="K4" s="95" t="s">
        <v>7</v>
      </c>
      <c r="L4" s="94"/>
      <c r="M4" s="94"/>
      <c r="N4" s="94"/>
      <c r="O4" s="95" t="s">
        <v>17</v>
      </c>
      <c r="P4" s="94"/>
      <c r="Q4" s="94"/>
      <c r="R4" s="96"/>
    </row>
    <row r="5" spans="1:18" ht="19.95" customHeight="1" thickBot="1" x14ac:dyDescent="0.25">
      <c r="A5" s="87" t="s">
        <v>52</v>
      </c>
      <c r="B5" s="88"/>
      <c r="C5" s="88"/>
      <c r="D5" s="88"/>
      <c r="E5" s="89"/>
      <c r="G5" s="87" t="s">
        <v>52</v>
      </c>
      <c r="H5" s="88"/>
      <c r="I5" s="88"/>
      <c r="J5" s="88"/>
      <c r="K5" s="88"/>
      <c r="L5" s="88"/>
      <c r="M5" s="88"/>
      <c r="N5" s="88"/>
      <c r="O5" s="88"/>
      <c r="P5" s="88"/>
      <c r="Q5" s="88"/>
      <c r="R5" s="89"/>
    </row>
    <row r="6" spans="1:18" ht="19.95" customHeight="1" x14ac:dyDescent="0.2">
      <c r="A6" s="56">
        <v>19</v>
      </c>
      <c r="B6" s="30" t="s">
        <v>25</v>
      </c>
      <c r="C6" s="22">
        <f>ROUND((G6-K6)/1000*O6,0)</f>
        <v>27475</v>
      </c>
      <c r="D6" s="33">
        <f>ROUND(C6*30,0)</f>
        <v>824250</v>
      </c>
      <c r="E6" s="7">
        <f>ROUND((C6*0.37/1000),1)</f>
        <v>10.199999999999999</v>
      </c>
      <c r="G6" s="90">
        <v>10600</v>
      </c>
      <c r="H6" s="91"/>
      <c r="I6" s="91"/>
      <c r="J6" s="31" t="s">
        <v>1</v>
      </c>
      <c r="K6" s="92"/>
      <c r="L6" s="92"/>
      <c r="M6" s="92"/>
      <c r="N6" s="31" t="s">
        <v>1</v>
      </c>
      <c r="O6" s="91">
        <f>9*24*12</f>
        <v>2592</v>
      </c>
      <c r="P6" s="91"/>
      <c r="Q6" s="91"/>
      <c r="R6" s="32" t="s">
        <v>5</v>
      </c>
    </row>
    <row r="7" spans="1:18" ht="19.95" customHeight="1" x14ac:dyDescent="0.2">
      <c r="A7" s="57">
        <v>20</v>
      </c>
      <c r="B7" s="24" t="s">
        <v>26</v>
      </c>
      <c r="C7" s="22">
        <f>ROUND((G7-K7)/1000*O7,0)</f>
        <v>19077</v>
      </c>
      <c r="D7" s="22">
        <f t="shared" ref="D7:D28" si="0">ROUND(C7*30,0)</f>
        <v>572310</v>
      </c>
      <c r="E7" s="7">
        <f t="shared" ref="E7:E28" si="1">ROUND((C7*0.37/1000),1)</f>
        <v>7.1</v>
      </c>
      <c r="G7" s="84">
        <v>7360</v>
      </c>
      <c r="H7" s="85"/>
      <c r="I7" s="85"/>
      <c r="J7" s="16" t="s">
        <v>1</v>
      </c>
      <c r="K7" s="86"/>
      <c r="L7" s="86"/>
      <c r="M7" s="86"/>
      <c r="N7" s="16" t="s">
        <v>1</v>
      </c>
      <c r="O7" s="85">
        <f t="shared" ref="O7:O20" si="2">9*24*12</f>
        <v>2592</v>
      </c>
      <c r="P7" s="85"/>
      <c r="Q7" s="85"/>
      <c r="R7" s="19" t="s">
        <v>5</v>
      </c>
    </row>
    <row r="8" spans="1:18" ht="19.95" customHeight="1" x14ac:dyDescent="0.2">
      <c r="A8" s="57">
        <v>21</v>
      </c>
      <c r="B8" s="24" t="s">
        <v>27</v>
      </c>
      <c r="C8" s="22">
        <f t="shared" ref="C8:C28" si="3">ROUND((G8-K8)/1000*O8,0)</f>
        <v>1534</v>
      </c>
      <c r="D8" s="22">
        <f t="shared" si="0"/>
        <v>46020</v>
      </c>
      <c r="E8" s="7">
        <f t="shared" si="1"/>
        <v>0.6</v>
      </c>
      <c r="G8" s="84">
        <v>592</v>
      </c>
      <c r="H8" s="85"/>
      <c r="I8" s="85"/>
      <c r="J8" s="16" t="s">
        <v>1</v>
      </c>
      <c r="K8" s="86"/>
      <c r="L8" s="86"/>
      <c r="M8" s="86"/>
      <c r="N8" s="16" t="s">
        <v>1</v>
      </c>
      <c r="O8" s="67">
        <f t="shared" si="2"/>
        <v>2592</v>
      </c>
      <c r="P8" s="68"/>
      <c r="Q8" s="69"/>
      <c r="R8" s="19" t="s">
        <v>5</v>
      </c>
    </row>
    <row r="9" spans="1:18" s="1" customFormat="1" ht="19.95" customHeight="1" x14ac:dyDescent="0.2">
      <c r="A9" s="57">
        <v>22</v>
      </c>
      <c r="B9" s="24" t="s">
        <v>28</v>
      </c>
      <c r="C9" s="22">
        <f t="shared" si="3"/>
        <v>23471</v>
      </c>
      <c r="D9" s="22">
        <f t="shared" si="0"/>
        <v>704130</v>
      </c>
      <c r="E9" s="7">
        <f t="shared" si="1"/>
        <v>8.6999999999999993</v>
      </c>
      <c r="G9" s="84">
        <v>9055</v>
      </c>
      <c r="H9" s="85"/>
      <c r="I9" s="85"/>
      <c r="J9" s="16" t="s">
        <v>1</v>
      </c>
      <c r="K9" s="86"/>
      <c r="L9" s="86"/>
      <c r="M9" s="86"/>
      <c r="N9" s="16" t="s">
        <v>1</v>
      </c>
      <c r="O9" s="67">
        <f t="shared" si="2"/>
        <v>2592</v>
      </c>
      <c r="P9" s="68"/>
      <c r="Q9" s="69"/>
      <c r="R9" s="19" t="s">
        <v>5</v>
      </c>
    </row>
    <row r="10" spans="1:18" s="1" customFormat="1" ht="19.95" customHeight="1" x14ac:dyDescent="0.2">
      <c r="A10" s="57">
        <v>23</v>
      </c>
      <c r="B10" s="24" t="s">
        <v>29</v>
      </c>
      <c r="C10" s="22">
        <f t="shared" si="3"/>
        <v>37206</v>
      </c>
      <c r="D10" s="22">
        <f t="shared" si="0"/>
        <v>1116180</v>
      </c>
      <c r="E10" s="7">
        <f t="shared" si="1"/>
        <v>13.8</v>
      </c>
      <c r="G10" s="84">
        <v>14354</v>
      </c>
      <c r="H10" s="85"/>
      <c r="I10" s="85"/>
      <c r="J10" s="16" t="s">
        <v>1</v>
      </c>
      <c r="K10" s="86"/>
      <c r="L10" s="86"/>
      <c r="M10" s="86"/>
      <c r="N10" s="16" t="s">
        <v>1</v>
      </c>
      <c r="O10" s="67">
        <f t="shared" si="2"/>
        <v>2592</v>
      </c>
      <c r="P10" s="68"/>
      <c r="Q10" s="69"/>
      <c r="R10" s="19" t="s">
        <v>5</v>
      </c>
    </row>
    <row r="11" spans="1:18" s="1" customFormat="1" ht="19.95" customHeight="1" x14ac:dyDescent="0.2">
      <c r="A11" s="57">
        <v>24</v>
      </c>
      <c r="B11" s="24" t="s">
        <v>30</v>
      </c>
      <c r="C11" s="22">
        <f t="shared" ref="C11:C16" si="4">ROUND((G11-K11)/1000*O11,0)</f>
        <v>26861</v>
      </c>
      <c r="D11" s="22">
        <f t="shared" si="0"/>
        <v>805830</v>
      </c>
      <c r="E11" s="7">
        <f t="shared" ref="E11:E16" si="5">ROUND((C11*0.37/1000),1)</f>
        <v>9.9</v>
      </c>
      <c r="G11" s="84">
        <v>10363</v>
      </c>
      <c r="H11" s="85"/>
      <c r="I11" s="85"/>
      <c r="J11" s="16" t="s">
        <v>1</v>
      </c>
      <c r="K11" s="86"/>
      <c r="L11" s="86"/>
      <c r="M11" s="86"/>
      <c r="N11" s="16" t="s">
        <v>1</v>
      </c>
      <c r="O11" s="67">
        <f t="shared" si="2"/>
        <v>2592</v>
      </c>
      <c r="P11" s="68"/>
      <c r="Q11" s="69"/>
      <c r="R11" s="19" t="s">
        <v>5</v>
      </c>
    </row>
    <row r="12" spans="1:18" s="1" customFormat="1" ht="19.95" customHeight="1" x14ac:dyDescent="0.2">
      <c r="A12" s="57">
        <v>25</v>
      </c>
      <c r="B12" s="24" t="s">
        <v>31</v>
      </c>
      <c r="C12" s="22">
        <f t="shared" si="4"/>
        <v>2654</v>
      </c>
      <c r="D12" s="22">
        <f t="shared" si="0"/>
        <v>79620</v>
      </c>
      <c r="E12" s="7">
        <f t="shared" si="5"/>
        <v>1</v>
      </c>
      <c r="G12" s="84">
        <v>1024</v>
      </c>
      <c r="H12" s="85"/>
      <c r="I12" s="85"/>
      <c r="J12" s="16" t="s">
        <v>1</v>
      </c>
      <c r="K12" s="86"/>
      <c r="L12" s="86"/>
      <c r="M12" s="86"/>
      <c r="N12" s="16" t="s">
        <v>1</v>
      </c>
      <c r="O12" s="67">
        <f t="shared" si="2"/>
        <v>2592</v>
      </c>
      <c r="P12" s="68"/>
      <c r="Q12" s="69"/>
      <c r="R12" s="19" t="s">
        <v>5</v>
      </c>
    </row>
    <row r="13" spans="1:18" s="1" customFormat="1" ht="19.95" customHeight="1" x14ac:dyDescent="0.2">
      <c r="A13" s="57">
        <v>26</v>
      </c>
      <c r="B13" s="24" t="s">
        <v>32</v>
      </c>
      <c r="C13" s="22">
        <f t="shared" si="4"/>
        <v>37558</v>
      </c>
      <c r="D13" s="22">
        <f t="shared" si="0"/>
        <v>1126740</v>
      </c>
      <c r="E13" s="7">
        <f t="shared" si="5"/>
        <v>13.9</v>
      </c>
      <c r="G13" s="84">
        <v>14490</v>
      </c>
      <c r="H13" s="85"/>
      <c r="I13" s="85"/>
      <c r="J13" s="16" t="s">
        <v>1</v>
      </c>
      <c r="K13" s="86"/>
      <c r="L13" s="86"/>
      <c r="M13" s="86"/>
      <c r="N13" s="16" t="s">
        <v>1</v>
      </c>
      <c r="O13" s="67">
        <f t="shared" si="2"/>
        <v>2592</v>
      </c>
      <c r="P13" s="68"/>
      <c r="Q13" s="69"/>
      <c r="R13" s="19" t="s">
        <v>5</v>
      </c>
    </row>
    <row r="14" spans="1:18" s="1" customFormat="1" ht="19.95" customHeight="1" x14ac:dyDescent="0.2">
      <c r="A14" s="57">
        <v>27</v>
      </c>
      <c r="B14" s="24" t="s">
        <v>33</v>
      </c>
      <c r="C14" s="22">
        <f t="shared" si="4"/>
        <v>17302</v>
      </c>
      <c r="D14" s="22">
        <f t="shared" si="0"/>
        <v>519060</v>
      </c>
      <c r="E14" s="7">
        <f t="shared" si="5"/>
        <v>6.4</v>
      </c>
      <c r="G14" s="84">
        <v>6675</v>
      </c>
      <c r="H14" s="85"/>
      <c r="I14" s="85"/>
      <c r="J14" s="16" t="s">
        <v>1</v>
      </c>
      <c r="K14" s="86"/>
      <c r="L14" s="86"/>
      <c r="M14" s="86"/>
      <c r="N14" s="16" t="s">
        <v>1</v>
      </c>
      <c r="O14" s="67">
        <f t="shared" si="2"/>
        <v>2592</v>
      </c>
      <c r="P14" s="68"/>
      <c r="Q14" s="69"/>
      <c r="R14" s="19" t="s">
        <v>5</v>
      </c>
    </row>
    <row r="15" spans="1:18" s="1" customFormat="1" ht="19.95" customHeight="1" x14ac:dyDescent="0.2">
      <c r="A15" s="57">
        <v>28</v>
      </c>
      <c r="B15" s="24" t="s">
        <v>34</v>
      </c>
      <c r="C15" s="22">
        <f t="shared" si="4"/>
        <v>10902</v>
      </c>
      <c r="D15" s="22">
        <f t="shared" si="0"/>
        <v>327060</v>
      </c>
      <c r="E15" s="7">
        <f t="shared" si="5"/>
        <v>4</v>
      </c>
      <c r="G15" s="84">
        <v>4206</v>
      </c>
      <c r="H15" s="85"/>
      <c r="I15" s="85"/>
      <c r="J15" s="16" t="s">
        <v>1</v>
      </c>
      <c r="K15" s="86"/>
      <c r="L15" s="86"/>
      <c r="M15" s="86"/>
      <c r="N15" s="16" t="s">
        <v>1</v>
      </c>
      <c r="O15" s="67">
        <f t="shared" si="2"/>
        <v>2592</v>
      </c>
      <c r="P15" s="68"/>
      <c r="Q15" s="69"/>
      <c r="R15" s="19" t="s">
        <v>5</v>
      </c>
    </row>
    <row r="16" spans="1:18" ht="19.95" customHeight="1" x14ac:dyDescent="0.2">
      <c r="A16" s="57">
        <v>29</v>
      </c>
      <c r="B16" s="24" t="s">
        <v>35</v>
      </c>
      <c r="C16" s="22">
        <f t="shared" si="4"/>
        <v>43240</v>
      </c>
      <c r="D16" s="22">
        <f t="shared" si="0"/>
        <v>1297200</v>
      </c>
      <c r="E16" s="7">
        <f t="shared" si="5"/>
        <v>16</v>
      </c>
      <c r="G16" s="101">
        <v>16682</v>
      </c>
      <c r="H16" s="68"/>
      <c r="I16" s="69"/>
      <c r="J16" s="16" t="s">
        <v>1</v>
      </c>
      <c r="K16" s="64"/>
      <c r="L16" s="65"/>
      <c r="M16" s="66"/>
      <c r="N16" s="16" t="s">
        <v>1</v>
      </c>
      <c r="O16" s="67">
        <f t="shared" si="2"/>
        <v>2592</v>
      </c>
      <c r="P16" s="68"/>
      <c r="Q16" s="69"/>
      <c r="R16" s="19" t="s">
        <v>5</v>
      </c>
    </row>
    <row r="17" spans="1:18" s="1" customFormat="1" ht="19.95" customHeight="1" x14ac:dyDescent="0.2">
      <c r="A17" s="57">
        <v>30</v>
      </c>
      <c r="B17" s="24" t="s">
        <v>36</v>
      </c>
      <c r="C17" s="22">
        <f t="shared" si="3"/>
        <v>7190</v>
      </c>
      <c r="D17" s="22">
        <f t="shared" si="0"/>
        <v>215700</v>
      </c>
      <c r="E17" s="7">
        <f t="shared" si="1"/>
        <v>2.7</v>
      </c>
      <c r="G17" s="84">
        <v>2774</v>
      </c>
      <c r="H17" s="85"/>
      <c r="I17" s="85"/>
      <c r="J17" s="16" t="s">
        <v>1</v>
      </c>
      <c r="K17" s="86"/>
      <c r="L17" s="86"/>
      <c r="M17" s="86"/>
      <c r="N17" s="16" t="s">
        <v>1</v>
      </c>
      <c r="O17" s="67">
        <f t="shared" si="2"/>
        <v>2592</v>
      </c>
      <c r="P17" s="68"/>
      <c r="Q17" s="69"/>
      <c r="R17" s="19" t="s">
        <v>5</v>
      </c>
    </row>
    <row r="18" spans="1:18" s="1" customFormat="1" ht="19.95" customHeight="1" x14ac:dyDescent="0.2">
      <c r="A18" s="57">
        <v>31</v>
      </c>
      <c r="B18" s="24" t="s">
        <v>37</v>
      </c>
      <c r="C18" s="22">
        <f t="shared" si="3"/>
        <v>23548</v>
      </c>
      <c r="D18" s="22">
        <f t="shared" si="0"/>
        <v>706440</v>
      </c>
      <c r="E18" s="7">
        <f t="shared" si="1"/>
        <v>8.6999999999999993</v>
      </c>
      <c r="G18" s="84">
        <v>9085</v>
      </c>
      <c r="H18" s="85"/>
      <c r="I18" s="85"/>
      <c r="J18" s="16" t="s">
        <v>1</v>
      </c>
      <c r="K18" s="86"/>
      <c r="L18" s="86"/>
      <c r="M18" s="86"/>
      <c r="N18" s="16" t="s">
        <v>1</v>
      </c>
      <c r="O18" s="67">
        <f t="shared" si="2"/>
        <v>2592</v>
      </c>
      <c r="P18" s="68"/>
      <c r="Q18" s="69"/>
      <c r="R18" s="19" t="s">
        <v>5</v>
      </c>
    </row>
    <row r="19" spans="1:18" s="1" customFormat="1" ht="19.95" customHeight="1" x14ac:dyDescent="0.2">
      <c r="A19" s="57">
        <v>32</v>
      </c>
      <c r="B19" s="24" t="s">
        <v>38</v>
      </c>
      <c r="C19" s="22">
        <f t="shared" si="3"/>
        <v>9795</v>
      </c>
      <c r="D19" s="22">
        <f t="shared" si="0"/>
        <v>293850</v>
      </c>
      <c r="E19" s="7">
        <f t="shared" si="1"/>
        <v>3.6</v>
      </c>
      <c r="G19" s="84">
        <v>3779</v>
      </c>
      <c r="H19" s="85"/>
      <c r="I19" s="85"/>
      <c r="J19" s="16" t="s">
        <v>1</v>
      </c>
      <c r="K19" s="86"/>
      <c r="L19" s="86"/>
      <c r="M19" s="86"/>
      <c r="N19" s="16" t="s">
        <v>1</v>
      </c>
      <c r="O19" s="67">
        <f t="shared" si="2"/>
        <v>2592</v>
      </c>
      <c r="P19" s="68"/>
      <c r="Q19" s="69"/>
      <c r="R19" s="19" t="s">
        <v>5</v>
      </c>
    </row>
    <row r="20" spans="1:18" s="1" customFormat="1" ht="19.95" customHeight="1" x14ac:dyDescent="0.2">
      <c r="A20" s="57">
        <v>33</v>
      </c>
      <c r="B20" s="24" t="s">
        <v>39</v>
      </c>
      <c r="C20" s="22">
        <f t="shared" si="3"/>
        <v>18123</v>
      </c>
      <c r="D20" s="22">
        <f t="shared" si="0"/>
        <v>543690</v>
      </c>
      <c r="E20" s="7">
        <f t="shared" si="1"/>
        <v>6.7</v>
      </c>
      <c r="G20" s="84">
        <v>6992</v>
      </c>
      <c r="H20" s="85"/>
      <c r="I20" s="85"/>
      <c r="J20" s="16" t="s">
        <v>1</v>
      </c>
      <c r="K20" s="86"/>
      <c r="L20" s="86"/>
      <c r="M20" s="86"/>
      <c r="N20" s="16" t="s">
        <v>1</v>
      </c>
      <c r="O20" s="67">
        <f t="shared" si="2"/>
        <v>2592</v>
      </c>
      <c r="P20" s="68"/>
      <c r="Q20" s="69"/>
      <c r="R20" s="19" t="s">
        <v>5</v>
      </c>
    </row>
    <row r="21" spans="1:18" s="1" customFormat="1" ht="19.95" customHeight="1" x14ac:dyDescent="0.2">
      <c r="A21" s="57">
        <v>34</v>
      </c>
      <c r="B21" s="24" t="s">
        <v>40</v>
      </c>
      <c r="C21" s="22">
        <f t="shared" si="3"/>
        <v>10446</v>
      </c>
      <c r="D21" s="22">
        <f t="shared" si="0"/>
        <v>313380</v>
      </c>
      <c r="E21" s="7">
        <f t="shared" si="1"/>
        <v>3.9</v>
      </c>
      <c r="G21" s="84">
        <v>4030</v>
      </c>
      <c r="H21" s="85"/>
      <c r="I21" s="85"/>
      <c r="J21" s="16" t="s">
        <v>1</v>
      </c>
      <c r="K21" s="86"/>
      <c r="L21" s="86"/>
      <c r="M21" s="86"/>
      <c r="N21" s="16" t="s">
        <v>1</v>
      </c>
      <c r="O21" s="67">
        <f t="shared" ref="O21:O28" si="6">9*24*12</f>
        <v>2592</v>
      </c>
      <c r="P21" s="68"/>
      <c r="Q21" s="69"/>
      <c r="R21" s="19" t="s">
        <v>5</v>
      </c>
    </row>
    <row r="22" spans="1:18" ht="19.95" customHeight="1" x14ac:dyDescent="0.2">
      <c r="A22" s="57">
        <v>35</v>
      </c>
      <c r="B22" s="24" t="s">
        <v>41</v>
      </c>
      <c r="C22" s="22">
        <f t="shared" si="3"/>
        <v>5728</v>
      </c>
      <c r="D22" s="22">
        <f t="shared" si="0"/>
        <v>171840</v>
      </c>
      <c r="E22" s="7">
        <f t="shared" si="1"/>
        <v>2.1</v>
      </c>
      <c r="G22" s="101">
        <v>2210</v>
      </c>
      <c r="H22" s="68"/>
      <c r="I22" s="69"/>
      <c r="J22" s="16" t="s">
        <v>1</v>
      </c>
      <c r="K22" s="64"/>
      <c r="L22" s="65"/>
      <c r="M22" s="66"/>
      <c r="N22" s="16" t="s">
        <v>1</v>
      </c>
      <c r="O22" s="67">
        <f t="shared" si="6"/>
        <v>2592</v>
      </c>
      <c r="P22" s="68"/>
      <c r="Q22" s="69"/>
      <c r="R22" s="19" t="s">
        <v>5</v>
      </c>
    </row>
    <row r="23" spans="1:18" ht="19.95" customHeight="1" x14ac:dyDescent="0.2">
      <c r="A23" s="57">
        <v>36</v>
      </c>
      <c r="B23" s="24" t="s">
        <v>42</v>
      </c>
      <c r="C23" s="22">
        <f t="shared" si="3"/>
        <v>35246</v>
      </c>
      <c r="D23" s="22">
        <f t="shared" si="0"/>
        <v>1057380</v>
      </c>
      <c r="E23" s="7">
        <f t="shared" si="1"/>
        <v>13</v>
      </c>
      <c r="G23" s="101">
        <v>13598</v>
      </c>
      <c r="H23" s="68"/>
      <c r="I23" s="69"/>
      <c r="J23" s="16" t="s">
        <v>1</v>
      </c>
      <c r="K23" s="64"/>
      <c r="L23" s="65"/>
      <c r="M23" s="66"/>
      <c r="N23" s="16" t="s">
        <v>1</v>
      </c>
      <c r="O23" s="67">
        <f t="shared" si="6"/>
        <v>2592</v>
      </c>
      <c r="P23" s="68"/>
      <c r="Q23" s="69"/>
      <c r="R23" s="19" t="s">
        <v>5</v>
      </c>
    </row>
    <row r="24" spans="1:18" ht="19.95" customHeight="1" x14ac:dyDescent="0.2">
      <c r="A24" s="57">
        <v>37</v>
      </c>
      <c r="B24" s="24" t="s">
        <v>43</v>
      </c>
      <c r="C24" s="22">
        <f t="shared" si="3"/>
        <v>19767</v>
      </c>
      <c r="D24" s="22">
        <f t="shared" si="0"/>
        <v>593010</v>
      </c>
      <c r="E24" s="7">
        <f t="shared" si="1"/>
        <v>7.3</v>
      </c>
      <c r="G24" s="101">
        <v>7626</v>
      </c>
      <c r="H24" s="68"/>
      <c r="I24" s="69"/>
      <c r="J24" s="16" t="s">
        <v>1</v>
      </c>
      <c r="K24" s="64"/>
      <c r="L24" s="65"/>
      <c r="M24" s="66"/>
      <c r="N24" s="16" t="s">
        <v>1</v>
      </c>
      <c r="O24" s="67">
        <f t="shared" si="6"/>
        <v>2592</v>
      </c>
      <c r="P24" s="68"/>
      <c r="Q24" s="69"/>
      <c r="R24" s="19" t="s">
        <v>5</v>
      </c>
    </row>
    <row r="25" spans="1:18" ht="19.95" customHeight="1" x14ac:dyDescent="0.2">
      <c r="A25" s="57">
        <v>38</v>
      </c>
      <c r="B25" s="24" t="s">
        <v>44</v>
      </c>
      <c r="C25" s="22">
        <f t="shared" si="3"/>
        <v>7317</v>
      </c>
      <c r="D25" s="22">
        <f t="shared" si="0"/>
        <v>219510</v>
      </c>
      <c r="E25" s="7">
        <f t="shared" si="1"/>
        <v>2.7</v>
      </c>
      <c r="G25" s="101">
        <v>2823</v>
      </c>
      <c r="H25" s="68"/>
      <c r="I25" s="69"/>
      <c r="J25" s="16" t="s">
        <v>1</v>
      </c>
      <c r="K25" s="64"/>
      <c r="L25" s="65"/>
      <c r="M25" s="66"/>
      <c r="N25" s="16" t="s">
        <v>1</v>
      </c>
      <c r="O25" s="67">
        <f t="shared" si="6"/>
        <v>2592</v>
      </c>
      <c r="P25" s="68"/>
      <c r="Q25" s="69"/>
      <c r="R25" s="19" t="s">
        <v>5</v>
      </c>
    </row>
    <row r="26" spans="1:18" ht="19.95" customHeight="1" x14ac:dyDescent="0.2">
      <c r="A26" s="57">
        <v>39</v>
      </c>
      <c r="B26" s="24" t="s">
        <v>45</v>
      </c>
      <c r="C26" s="22">
        <f t="shared" ref="C26:C27" si="7">ROUND((G26-K26)/1000*O26,0)</f>
        <v>56298</v>
      </c>
      <c r="D26" s="22">
        <f t="shared" si="0"/>
        <v>1688940</v>
      </c>
      <c r="E26" s="7">
        <f t="shared" ref="E26:E27" si="8">ROUND((C26*0.37/1000),1)</f>
        <v>20.8</v>
      </c>
      <c r="G26" s="101">
        <v>21720</v>
      </c>
      <c r="H26" s="68"/>
      <c r="I26" s="69"/>
      <c r="J26" s="16" t="s">
        <v>1</v>
      </c>
      <c r="K26" s="64"/>
      <c r="L26" s="65"/>
      <c r="M26" s="66"/>
      <c r="N26" s="16" t="s">
        <v>1</v>
      </c>
      <c r="O26" s="67">
        <f t="shared" si="6"/>
        <v>2592</v>
      </c>
      <c r="P26" s="68"/>
      <c r="Q26" s="69"/>
      <c r="R26" s="19" t="s">
        <v>5</v>
      </c>
    </row>
    <row r="27" spans="1:18" s="1" customFormat="1" ht="19.95" customHeight="1" x14ac:dyDescent="0.2">
      <c r="A27" s="57">
        <v>40</v>
      </c>
      <c r="B27" s="24" t="s">
        <v>46</v>
      </c>
      <c r="C27" s="26">
        <f t="shared" si="7"/>
        <v>45101</v>
      </c>
      <c r="D27" s="22">
        <f t="shared" si="0"/>
        <v>1353030</v>
      </c>
      <c r="E27" s="27">
        <f t="shared" si="8"/>
        <v>16.7</v>
      </c>
      <c r="G27" s="101">
        <v>17400</v>
      </c>
      <c r="H27" s="68"/>
      <c r="I27" s="69"/>
      <c r="J27" s="28" t="s">
        <v>1</v>
      </c>
      <c r="K27" s="64"/>
      <c r="L27" s="65"/>
      <c r="M27" s="66"/>
      <c r="N27" s="28" t="s">
        <v>1</v>
      </c>
      <c r="O27" s="70">
        <f t="shared" si="6"/>
        <v>2592</v>
      </c>
      <c r="P27" s="71"/>
      <c r="Q27" s="72"/>
      <c r="R27" s="29" t="s">
        <v>5</v>
      </c>
    </row>
    <row r="28" spans="1:18" ht="19.95" customHeight="1" thickBot="1" x14ac:dyDescent="0.25">
      <c r="A28" s="58">
        <v>41</v>
      </c>
      <c r="B28" s="25" t="s">
        <v>47</v>
      </c>
      <c r="C28" s="23">
        <f t="shared" si="3"/>
        <v>45236</v>
      </c>
      <c r="D28" s="34">
        <f t="shared" si="0"/>
        <v>1357080</v>
      </c>
      <c r="E28" s="8">
        <f t="shared" si="1"/>
        <v>16.7</v>
      </c>
      <c r="G28" s="83">
        <v>17452</v>
      </c>
      <c r="H28" s="80"/>
      <c r="I28" s="81"/>
      <c r="J28" s="17" t="s">
        <v>1</v>
      </c>
      <c r="K28" s="76"/>
      <c r="L28" s="77"/>
      <c r="M28" s="78"/>
      <c r="N28" s="17" t="s">
        <v>1</v>
      </c>
      <c r="O28" s="79">
        <f t="shared" si="6"/>
        <v>2592</v>
      </c>
      <c r="P28" s="80"/>
      <c r="Q28" s="81"/>
      <c r="R28" s="20" t="s">
        <v>5</v>
      </c>
    </row>
    <row r="29" spans="1:18" s="1" customFormat="1" ht="19.95" customHeight="1" thickTop="1" thickBot="1" x14ac:dyDescent="0.25">
      <c r="A29" s="99" t="s">
        <v>8</v>
      </c>
      <c r="B29" s="100"/>
      <c r="C29" s="9">
        <f>SUM(C6:C28)</f>
        <v>531075</v>
      </c>
      <c r="D29" s="9">
        <f>SUM(D6:D28)</f>
        <v>15932250</v>
      </c>
      <c r="E29" s="10">
        <f>SUM(E6:E28)</f>
        <v>196.5</v>
      </c>
      <c r="G29" s="82">
        <f>SUM(G6:I28)</f>
        <v>204890</v>
      </c>
      <c r="H29" s="74"/>
      <c r="I29" s="75"/>
      <c r="J29" s="18" t="s">
        <v>1</v>
      </c>
      <c r="K29" s="73">
        <f>SUM(K6:M28)</f>
        <v>0</v>
      </c>
      <c r="L29" s="74"/>
      <c r="M29" s="75"/>
      <c r="N29" s="18" t="s">
        <v>1</v>
      </c>
      <c r="O29" s="73">
        <f>AVERAGE(O6:Q28)</f>
        <v>2592</v>
      </c>
      <c r="P29" s="74"/>
      <c r="Q29" s="75"/>
      <c r="R29" s="21" t="s">
        <v>5</v>
      </c>
    </row>
    <row r="30" spans="1:18" x14ac:dyDescent="0.2">
      <c r="A30" s="1" t="s">
        <v>19</v>
      </c>
    </row>
  </sheetData>
  <sheetProtection algorithmName="SHA-512" hashValue="mRvHBQ0cyYf+U9pbnR6Z9Jp0bTqunq4UtkoLr6Nv3+5TChtrETpLdH/njl7WiSchkG2pUfQcXPMVZcienCI6VA==" saltValue="t2HSl87HEnfYAgHdNVkDhA==" spinCount="100000" sheet="1" selectLockedCells="1"/>
  <mergeCells count="82">
    <mergeCell ref="G15:I15"/>
    <mergeCell ref="K15:M15"/>
    <mergeCell ref="O15:Q15"/>
    <mergeCell ref="G16:I16"/>
    <mergeCell ref="K16:M16"/>
    <mergeCell ref="O16:Q16"/>
    <mergeCell ref="G13:I13"/>
    <mergeCell ref="K13:M13"/>
    <mergeCell ref="O13:Q13"/>
    <mergeCell ref="G14:I14"/>
    <mergeCell ref="K14:M14"/>
    <mergeCell ref="O14:Q14"/>
    <mergeCell ref="K11:M11"/>
    <mergeCell ref="O11:Q11"/>
    <mergeCell ref="G12:I12"/>
    <mergeCell ref="K12:M12"/>
    <mergeCell ref="O12:Q12"/>
    <mergeCell ref="A29:B29"/>
    <mergeCell ref="O20:Q20"/>
    <mergeCell ref="O25:Q25"/>
    <mergeCell ref="G22:I22"/>
    <mergeCell ref="K22:M22"/>
    <mergeCell ref="O22:Q22"/>
    <mergeCell ref="G25:I25"/>
    <mergeCell ref="K25:M25"/>
    <mergeCell ref="G20:I20"/>
    <mergeCell ref="K20:M20"/>
    <mergeCell ref="G23:I23"/>
    <mergeCell ref="K23:M23"/>
    <mergeCell ref="O23:Q23"/>
    <mergeCell ref="G24:I24"/>
    <mergeCell ref="K24:M24"/>
    <mergeCell ref="O24:Q24"/>
    <mergeCell ref="G21:I21"/>
    <mergeCell ref="G10:I10"/>
    <mergeCell ref="K10:M10"/>
    <mergeCell ref="O10:Q10"/>
    <mergeCell ref="G17:I17"/>
    <mergeCell ref="K17:M17"/>
    <mergeCell ref="O17:Q17"/>
    <mergeCell ref="G18:I18"/>
    <mergeCell ref="K18:M18"/>
    <mergeCell ref="O18:Q18"/>
    <mergeCell ref="G19:I19"/>
    <mergeCell ref="K19:M19"/>
    <mergeCell ref="O19:Q19"/>
    <mergeCell ref="K21:M21"/>
    <mergeCell ref="O21:Q21"/>
    <mergeCell ref="G11:I11"/>
    <mergeCell ref="G4:J4"/>
    <mergeCell ref="K4:N4"/>
    <mergeCell ref="O4:R4"/>
    <mergeCell ref="G2:N2"/>
    <mergeCell ref="A3:E3"/>
    <mergeCell ref="G3:N3"/>
    <mergeCell ref="O3:R3"/>
    <mergeCell ref="A5:E5"/>
    <mergeCell ref="G6:I6"/>
    <mergeCell ref="K6:M6"/>
    <mergeCell ref="O6:Q6"/>
    <mergeCell ref="G7:I7"/>
    <mergeCell ref="K7:M7"/>
    <mergeCell ref="O7:Q7"/>
    <mergeCell ref="G5:R5"/>
    <mergeCell ref="G8:I8"/>
    <mergeCell ref="K8:M8"/>
    <mergeCell ref="O8:Q8"/>
    <mergeCell ref="G9:I9"/>
    <mergeCell ref="K9:M9"/>
    <mergeCell ref="O9:Q9"/>
    <mergeCell ref="K29:M29"/>
    <mergeCell ref="O29:Q29"/>
    <mergeCell ref="K28:M28"/>
    <mergeCell ref="O28:Q28"/>
    <mergeCell ref="G29:I29"/>
    <mergeCell ref="G28:I28"/>
    <mergeCell ref="G26:I26"/>
    <mergeCell ref="K26:M26"/>
    <mergeCell ref="O26:Q26"/>
    <mergeCell ref="G27:I27"/>
    <mergeCell ref="K27:M27"/>
    <mergeCell ref="O27:Q27"/>
  </mergeCells>
  <phoneticPr fontId="1"/>
  <pageMargins left="0.70866141732283472" right="0.70866141732283472" top="0.74803149606299213" bottom="0.74803149606299213" header="0.31496062992125984" footer="0.31496062992125984"/>
  <pageSetup paperSize="9" scale="6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様式第４－３号</vt:lpstr>
      <vt:lpstr>様式第４－４号</vt:lpstr>
      <vt:lpstr>'様式第４－３号'!Print_Area</vt:lpstr>
      <vt:lpstr>'様式第４－４号'!Print_Area</vt:lpstr>
      <vt:lpstr>'様式第４－４号'!Print_Titles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zzz</dc:creator>
  <cp:lastModifiedBy>横井 克哉</cp:lastModifiedBy>
  <cp:lastPrinted>2025-02-10T01:30:01Z</cp:lastPrinted>
  <dcterms:created xsi:type="dcterms:W3CDTF">2022-01-11T04:42:18Z</dcterms:created>
  <dcterms:modified xsi:type="dcterms:W3CDTF">2025-02-27T00:31:32Z</dcterms:modified>
</cp:coreProperties>
</file>