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file01\ゼロカーボンシティ推進課\　02 温暖化対策係\19　公共施設LED化\★プロポーザル（業務委託）準備\★高松市(案）\01_プロポーザル\★R７年度LED化　作成中\04 ★ＬＥＤ化事業　令和7年度分(R7.2.10公表）\様式_Word,Excel\"/>
    </mc:Choice>
  </mc:AlternateContent>
  <xr:revisionPtr revIDLastSave="0" documentId="13_ncr:1_{A542F64F-E633-45B5-B080-7A9B5E0A45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第４－３号" sheetId="3" r:id="rId1"/>
    <sheet name="様式第４－４号" sheetId="6" r:id="rId2"/>
  </sheets>
  <definedNames>
    <definedName name="_xlnm.Print_Area" localSheetId="0">'様式第４－３号'!$A$1:$D$11</definedName>
    <definedName name="_xlnm.Print_Area" localSheetId="1">'様式第４－４号'!$A$1:$R$21</definedName>
    <definedName name="_xlnm.Print_Titles" localSheetId="1">'様式第４－４号'!$4:$4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6" l="1"/>
  <c r="D8" i="6"/>
  <c r="D9" i="6"/>
  <c r="D11" i="6"/>
  <c r="D12" i="6"/>
  <c r="D13" i="6"/>
  <c r="D14" i="6"/>
  <c r="D15" i="6"/>
  <c r="D17" i="6"/>
  <c r="D18" i="6"/>
  <c r="K20" i="6" l="1"/>
  <c r="G20" i="6"/>
  <c r="C10" i="6" l="1"/>
  <c r="D10" i="6" s="1"/>
  <c r="D7" i="3"/>
  <c r="O6" i="6"/>
  <c r="O16" i="6"/>
  <c r="C16" i="6" s="1"/>
  <c r="D16" i="6" s="1"/>
  <c r="O17" i="6"/>
  <c r="C17" i="6" s="1"/>
  <c r="O18" i="6"/>
  <c r="C18" i="6" s="1"/>
  <c r="O19" i="6"/>
  <c r="C19" i="6" s="1"/>
  <c r="D19" i="6" s="1"/>
  <c r="C7" i="3"/>
  <c r="B7" i="3"/>
  <c r="O15" i="6"/>
  <c r="C15" i="6" s="1"/>
  <c r="O14" i="6"/>
  <c r="C14" i="6" s="1"/>
  <c r="O13" i="6"/>
  <c r="C13" i="6" s="1"/>
  <c r="O12" i="6"/>
  <c r="C12" i="6" s="1"/>
  <c r="O11" i="6"/>
  <c r="C11" i="6" s="1"/>
  <c r="O10" i="6"/>
  <c r="O9" i="6"/>
  <c r="C9" i="6" s="1"/>
  <c r="O8" i="6"/>
  <c r="C8" i="6" s="1"/>
  <c r="O7" i="6"/>
  <c r="C7" i="6" s="1"/>
  <c r="E18" i="6" l="1"/>
  <c r="E17" i="6"/>
  <c r="C6" i="6"/>
  <c r="O20" i="6"/>
  <c r="E19" i="6"/>
  <c r="E16" i="6"/>
  <c r="E12" i="6"/>
  <c r="E7" i="6"/>
  <c r="E8" i="6"/>
  <c r="E9" i="6"/>
  <c r="E13" i="6"/>
  <c r="E15" i="6"/>
  <c r="E11" i="6"/>
  <c r="E14" i="6"/>
  <c r="E10" i="6"/>
  <c r="C20" i="6" l="1"/>
  <c r="B8" i="3" s="1"/>
  <c r="D6" i="6"/>
  <c r="D20" i="6" s="1"/>
  <c r="C8" i="3" s="1"/>
  <c r="E6" i="6"/>
  <c r="E20" i="6" s="1"/>
  <c r="D8" i="3" s="1"/>
  <c r="F8" i="3" s="1"/>
  <c r="H8" i="3" s="1"/>
  <c r="D10" i="3" s="1"/>
</calcChain>
</file>

<file path=xl/sharedStrings.xml><?xml version="1.0" encoding="utf-8"?>
<sst xmlns="http://schemas.openxmlformats.org/spreadsheetml/2006/main" count="88" uniqueCount="44">
  <si>
    <t>名称</t>
    <rPh sb="0" eb="2">
      <t>メイショウ</t>
    </rPh>
    <phoneticPr fontId="1"/>
  </si>
  <si>
    <t>W</t>
    <phoneticPr fontId="1"/>
  </si>
  <si>
    <t>※現状から全て（間引かずに）LEDへ更新した際の数値を入力お願いします。</t>
    <rPh sb="1" eb="3">
      <t>ゲンジョウ</t>
    </rPh>
    <rPh sb="5" eb="6">
      <t>スベ</t>
    </rPh>
    <rPh sb="18" eb="20">
      <t>コウシン</t>
    </rPh>
    <rPh sb="22" eb="23">
      <t>サイ</t>
    </rPh>
    <rPh sb="24" eb="26">
      <t>スウチ</t>
    </rPh>
    <rPh sb="27" eb="29">
      <t>ニュウリョク</t>
    </rPh>
    <rPh sb="30" eb="31">
      <t>ネガ</t>
    </rPh>
    <phoneticPr fontId="1"/>
  </si>
  <si>
    <t>※黄色のマス目にのみ数値入力をお願いします。</t>
    <rPh sb="1" eb="3">
      <t>キイロ</t>
    </rPh>
    <rPh sb="6" eb="7">
      <t>メ</t>
    </rPh>
    <rPh sb="10" eb="12">
      <t>スウチ</t>
    </rPh>
    <rPh sb="12" eb="14">
      <t>ニュウリョク</t>
    </rPh>
    <rPh sb="16" eb="17">
      <t>ネガ</t>
    </rPh>
    <phoneticPr fontId="1"/>
  </si>
  <si>
    <t>※点灯時間は下記の通り一律とします。</t>
    <rPh sb="1" eb="3">
      <t>テントウ</t>
    </rPh>
    <rPh sb="3" eb="5">
      <t>ジカン</t>
    </rPh>
    <rPh sb="6" eb="8">
      <t>カキ</t>
    </rPh>
    <rPh sb="9" eb="10">
      <t>トオ</t>
    </rPh>
    <rPh sb="11" eb="13">
      <t>イチリツ</t>
    </rPh>
    <phoneticPr fontId="1"/>
  </si>
  <si>
    <t>時間</t>
    <rPh sb="0" eb="2">
      <t>ジカン</t>
    </rPh>
    <phoneticPr fontId="1"/>
  </si>
  <si>
    <t>現状の電気容量（カタログ掲載の値）
既設光源が消費する電気容量合計</t>
    <rPh sb="18" eb="20">
      <t>キセツ</t>
    </rPh>
    <rPh sb="20" eb="22">
      <t>コウゲン</t>
    </rPh>
    <phoneticPr fontId="1"/>
  </si>
  <si>
    <t>LEDの電気容量（カタログ掲載の値）
LED光源が消費する電気容量合計</t>
    <rPh sb="22" eb="24">
      <t>コウゲン</t>
    </rPh>
    <phoneticPr fontId="1"/>
  </si>
  <si>
    <t>小計</t>
    <rPh sb="0" eb="2">
      <t>ショウケイ</t>
    </rPh>
    <phoneticPr fontId="1"/>
  </si>
  <si>
    <t>エネルギー削減効果比較表（プロポーザル提案用）</t>
    <rPh sb="19" eb="22">
      <t>テイアンヨウ</t>
    </rPh>
    <phoneticPr fontId="1"/>
  </si>
  <si>
    <r>
      <t xml:space="preserve">①電力使用量削減効果
</t>
    </r>
    <r>
      <rPr>
        <sz val="10.5"/>
        <color indexed="8"/>
        <rFont val="メイリオ"/>
        <family val="3"/>
        <charset val="128"/>
      </rPr>
      <t>(kWh/年)</t>
    </r>
    <rPh sb="1" eb="3">
      <t>デンリョク</t>
    </rPh>
    <rPh sb="3" eb="6">
      <t>シヨウリョウ</t>
    </rPh>
    <rPh sb="6" eb="8">
      <t>サクゲン</t>
    </rPh>
    <rPh sb="8" eb="10">
      <t>コウカ</t>
    </rPh>
    <phoneticPr fontId="2"/>
  </si>
  <si>
    <r>
      <t xml:space="preserve">②電気料金削減効果
</t>
    </r>
    <r>
      <rPr>
        <sz val="10.5"/>
        <color indexed="8"/>
        <rFont val="メイリオ"/>
        <family val="3"/>
        <charset val="128"/>
      </rPr>
      <t>(円/年)
【①×30円/kWh】</t>
    </r>
    <rPh sb="1" eb="3">
      <t>デンキ</t>
    </rPh>
    <rPh sb="3" eb="5">
      <t>リョウキン</t>
    </rPh>
    <rPh sb="5" eb="7">
      <t>サクゲン</t>
    </rPh>
    <rPh sb="7" eb="9">
      <t>コウカ</t>
    </rPh>
    <phoneticPr fontId="2"/>
  </si>
  <si>
    <t>エネルギー削減効果比較表内訳書（プロポーザル提案用）</t>
    <rPh sb="12" eb="15">
      <t>ウチワケショ</t>
    </rPh>
    <rPh sb="22" eb="24">
      <t>テイアン</t>
    </rPh>
    <rPh sb="24" eb="25">
      <t>ヨウ</t>
    </rPh>
    <phoneticPr fontId="1"/>
  </si>
  <si>
    <t>No.</t>
    <phoneticPr fontId="1"/>
  </si>
  <si>
    <t>【様式第４－３号】</t>
    <phoneticPr fontId="1"/>
  </si>
  <si>
    <t>【様式第４－４号】</t>
    <phoneticPr fontId="1"/>
  </si>
  <si>
    <t>エリア名</t>
    <rPh sb="3" eb="4">
      <t>メイ</t>
    </rPh>
    <phoneticPr fontId="1"/>
  </si>
  <si>
    <t>年間の点灯時間
9時間（1日）　ｘ　24日（1月)
　ｘ　12か月</t>
    <phoneticPr fontId="1"/>
  </si>
  <si>
    <r>
      <t xml:space="preserve">③Co2排出量削減効果
</t>
    </r>
    <r>
      <rPr>
        <sz val="10.5"/>
        <color indexed="8"/>
        <rFont val="メイリオ"/>
        <family val="3"/>
        <charset val="128"/>
      </rPr>
      <t>(t-CO2/kWh/年)
CO2排出係数
0.370kg-CO2/kWh</t>
    </r>
    <rPh sb="4" eb="6">
      <t>ハイシュツ</t>
    </rPh>
    <rPh sb="6" eb="7">
      <t>リョウ</t>
    </rPh>
    <rPh sb="7" eb="9">
      <t>サクゲン</t>
    </rPh>
    <rPh sb="9" eb="11">
      <t>コウカ</t>
    </rPh>
    <rPh sb="29" eb="31">
      <t>ハイシュツ</t>
    </rPh>
    <rPh sb="31" eb="33">
      <t>ケイスウ</t>
    </rPh>
    <phoneticPr fontId="2"/>
  </si>
  <si>
    <t>（注）「①電力使用量削減効果」及び「②電気料金削減効果」は小数点以下四捨五入、「③Co2排出量削減効果」は小数点第２位以下四捨五入とする。</t>
    <rPh sb="1" eb="2">
      <t>チュウ</t>
    </rPh>
    <rPh sb="5" eb="7">
      <t>デンリョク</t>
    </rPh>
    <rPh sb="7" eb="10">
      <t>シヨウリョウ</t>
    </rPh>
    <rPh sb="10" eb="12">
      <t>サクゲン</t>
    </rPh>
    <rPh sb="12" eb="14">
      <t>コウカ</t>
    </rPh>
    <rPh sb="15" eb="16">
      <t>オヨ</t>
    </rPh>
    <rPh sb="19" eb="21">
      <t>デンキ</t>
    </rPh>
    <rPh sb="21" eb="23">
      <t>リョウキン</t>
    </rPh>
    <rPh sb="23" eb="25">
      <t>サクゲン</t>
    </rPh>
    <rPh sb="25" eb="27">
      <t>コウカ</t>
    </rPh>
    <rPh sb="29" eb="32">
      <t>ショウスウテン</t>
    </rPh>
    <rPh sb="32" eb="34">
      <t>イカ</t>
    </rPh>
    <rPh sb="34" eb="38">
      <t>シシャゴニュウ</t>
    </rPh>
    <rPh sb="53" eb="56">
      <t>ショウスウテン</t>
    </rPh>
    <rPh sb="56" eb="57">
      <t>ダイ</t>
    </rPh>
    <rPh sb="58" eb="59">
      <t>イ</t>
    </rPh>
    <rPh sb="59" eb="61">
      <t>イカ</t>
    </rPh>
    <rPh sb="61" eb="65">
      <t>シシャゴニュウ</t>
    </rPh>
    <phoneticPr fontId="1"/>
  </si>
  <si>
    <t>計算式</t>
    <rPh sb="0" eb="3">
      <t>ケイサンシキ</t>
    </rPh>
    <phoneticPr fontId="1"/>
  </si>
  <si>
    <t>↑</t>
    <phoneticPr fontId="1"/>
  </si>
  <si>
    <t>※入力不要</t>
    <rPh sb="1" eb="3">
      <t>ニュウリョク</t>
    </rPh>
    <rPh sb="3" eb="5">
      <t>フヨウ</t>
    </rPh>
    <phoneticPr fontId="1"/>
  </si>
  <si>
    <t>　　のCo2排出量削減効果が見込まれます。</t>
    <rPh sb="14" eb="16">
      <t>ミコ</t>
    </rPh>
    <phoneticPr fontId="1"/>
  </si>
  <si>
    <t>　現状に対し、</t>
    <phoneticPr fontId="1"/>
  </si>
  <si>
    <t>南消防署円座出張所</t>
    <phoneticPr fontId="15"/>
  </si>
  <si>
    <t>西消防署</t>
    <phoneticPr fontId="15"/>
  </si>
  <si>
    <t>南消防署</t>
    <phoneticPr fontId="15"/>
  </si>
  <si>
    <t>市民防災センター</t>
    <phoneticPr fontId="15"/>
  </si>
  <si>
    <t>東ハゼ救急ステーション</t>
    <phoneticPr fontId="15"/>
  </si>
  <si>
    <t>南消防署香川分署</t>
    <phoneticPr fontId="15"/>
  </si>
  <si>
    <t>西消防署国分寺出張所</t>
    <phoneticPr fontId="15"/>
  </si>
  <si>
    <t>南消防署塩江出張所</t>
    <phoneticPr fontId="15"/>
  </si>
  <si>
    <t>保健所</t>
    <phoneticPr fontId="15"/>
  </si>
  <si>
    <t>夜間急病診療所
（附属自走式駐車場）</t>
    <phoneticPr fontId="15"/>
  </si>
  <si>
    <t>保健センター</t>
    <phoneticPr fontId="15"/>
  </si>
  <si>
    <t>山田学校給食共同調理場</t>
    <phoneticPr fontId="15"/>
  </si>
  <si>
    <t>朝日新町学校給食センター</t>
    <phoneticPr fontId="15"/>
  </si>
  <si>
    <t>高松第一高等学校</t>
    <phoneticPr fontId="15"/>
  </si>
  <si>
    <t>Co2排出量
削減後の数値</t>
    <rPh sb="7" eb="9">
      <t>サクゲン</t>
    </rPh>
    <rPh sb="9" eb="10">
      <t>ゴ</t>
    </rPh>
    <rPh sb="11" eb="13">
      <t>スウチ</t>
    </rPh>
    <phoneticPr fontId="1"/>
  </si>
  <si>
    <t>Co2排出量
既存の数値</t>
    <rPh sb="7" eb="9">
      <t>キゾン</t>
    </rPh>
    <rPh sb="10" eb="12">
      <t>スウチ</t>
    </rPh>
    <phoneticPr fontId="1"/>
  </si>
  <si>
    <t>令和７年度分</t>
    <rPh sb="0" eb="2">
      <t>レイワ</t>
    </rPh>
    <rPh sb="3" eb="5">
      <t>ネンド</t>
    </rPh>
    <rPh sb="5" eb="6">
      <t>ブン</t>
    </rPh>
    <phoneticPr fontId="1"/>
  </si>
  <si>
    <t>E施設群</t>
    <rPh sb="1" eb="3">
      <t>シセツ</t>
    </rPh>
    <rPh sb="3" eb="4">
      <t>グン</t>
    </rPh>
    <phoneticPr fontId="1"/>
  </si>
  <si>
    <t>E施設群（No.88～101　計14施設）</t>
    <rPh sb="1" eb="3">
      <t>シセツ</t>
    </rPh>
    <rPh sb="3" eb="4">
      <t>グン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</si>
</sst>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%"/>
  </numFmts>
  <fonts count="16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.5"/>
      <color indexed="8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b/>
      <sz val="10.5"/>
      <color theme="1"/>
      <name val="メイリオ"/>
      <family val="3"/>
      <charset val="128"/>
    </font>
    <font>
      <sz val="10.5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0.5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u/>
      <sz val="11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6" fillId="2" borderId="0" xfId="3" applyFont="1" applyFill="1">
      <alignment vertical="center"/>
    </xf>
    <xf numFmtId="38" fontId="6" fillId="2" borderId="0" xfId="2" applyFont="1" applyFill="1">
      <alignment vertical="center"/>
    </xf>
    <xf numFmtId="0" fontId="6" fillId="2" borderId="0" xfId="3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8" fillId="2" borderId="0" xfId="3" applyFont="1" applyFill="1">
      <alignment vertical="center"/>
    </xf>
    <xf numFmtId="176" fontId="6" fillId="2" borderId="15" xfId="1" applyNumberFormat="1" applyFont="1" applyFill="1" applyBorder="1" applyAlignment="1">
      <alignment horizontal="right" vertical="center"/>
    </xf>
    <xf numFmtId="176" fontId="6" fillId="2" borderId="5" xfId="1" applyNumberFormat="1" applyFont="1" applyFill="1" applyBorder="1" applyAlignment="1">
      <alignment horizontal="right" vertical="center"/>
    </xf>
    <xf numFmtId="38" fontId="6" fillId="2" borderId="6" xfId="1" applyFont="1" applyFill="1" applyBorder="1" applyAlignment="1">
      <alignment horizontal="right" vertical="center"/>
    </xf>
    <xf numFmtId="176" fontId="6" fillId="2" borderId="7" xfId="1" applyNumberFormat="1" applyFont="1" applyFill="1" applyBorder="1" applyAlignment="1">
      <alignment horizontal="right" vertical="center"/>
    </xf>
    <xf numFmtId="0" fontId="6" fillId="3" borderId="12" xfId="3" applyFont="1" applyFill="1" applyBorder="1" applyAlignment="1">
      <alignment horizontal="center" vertical="center" shrinkToFit="1"/>
    </xf>
    <xf numFmtId="0" fontId="6" fillId="3" borderId="13" xfId="3" applyFont="1" applyFill="1" applyBorder="1" applyAlignment="1">
      <alignment horizontal="center" vertical="center" shrinkToFit="1"/>
    </xf>
    <xf numFmtId="0" fontId="6" fillId="3" borderId="13" xfId="3" applyFont="1" applyFill="1" applyBorder="1" applyAlignment="1">
      <alignment horizontal="center" vertical="center" wrapText="1" shrinkToFit="1"/>
    </xf>
    <xf numFmtId="38" fontId="6" fillId="3" borderId="13" xfId="2" applyFont="1" applyFill="1" applyBorder="1" applyAlignment="1">
      <alignment horizontal="center" vertical="center" wrapText="1" shrinkToFit="1"/>
    </xf>
    <xf numFmtId="0" fontId="6" fillId="3" borderId="14" xfId="3" applyFont="1" applyFill="1" applyBorder="1" applyAlignment="1">
      <alignment horizontal="center" vertical="center" wrapText="1" shrinkToFit="1"/>
    </xf>
    <xf numFmtId="0" fontId="6" fillId="3" borderId="2" xfId="3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/>
    </xf>
    <xf numFmtId="0" fontId="6" fillId="3" borderId="4" xfId="3" applyFont="1" applyFill="1" applyBorder="1" applyAlignment="1">
      <alignment horizontal="center" vertical="center"/>
    </xf>
    <xf numFmtId="0" fontId="6" fillId="3" borderId="6" xfId="3" applyFont="1" applyFill="1" applyBorder="1" applyAlignment="1">
      <alignment horizontal="center" vertical="center"/>
    </xf>
    <xf numFmtId="0" fontId="6" fillId="3" borderId="15" xfId="3" applyFont="1" applyFill="1" applyBorder="1">
      <alignment vertical="center"/>
    </xf>
    <xf numFmtId="0" fontId="6" fillId="3" borderId="17" xfId="3" applyFont="1" applyFill="1" applyBorder="1">
      <alignment vertical="center"/>
    </xf>
    <xf numFmtId="0" fontId="6" fillId="3" borderId="5" xfId="3" applyFont="1" applyFill="1" applyBorder="1">
      <alignment vertical="center"/>
    </xf>
    <xf numFmtId="0" fontId="6" fillId="3" borderId="7" xfId="3" applyFont="1" applyFill="1" applyBorder="1">
      <alignment vertical="center"/>
    </xf>
    <xf numFmtId="38" fontId="6" fillId="2" borderId="2" xfId="1" applyFont="1" applyFill="1" applyBorder="1" applyAlignment="1">
      <alignment horizontal="right" vertical="center"/>
    </xf>
    <xf numFmtId="38" fontId="6" fillId="2" borderId="4" xfId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vertical="center" shrinkToFit="1"/>
    </xf>
    <xf numFmtId="0" fontId="14" fillId="2" borderId="4" xfId="0" applyFont="1" applyFill="1" applyBorder="1" applyAlignment="1">
      <alignment vertical="center" shrinkToFit="1"/>
    </xf>
    <xf numFmtId="0" fontId="14" fillId="2" borderId="1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38" fontId="6" fillId="3" borderId="10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 wrapText="1"/>
    </xf>
    <xf numFmtId="38" fontId="6" fillId="2" borderId="18" xfId="1" applyFont="1" applyFill="1" applyBorder="1" applyAlignment="1" applyProtection="1">
      <alignment vertical="center"/>
    </xf>
    <xf numFmtId="38" fontId="6" fillId="2" borderId="38" xfId="1" applyFont="1" applyFill="1" applyBorder="1" applyAlignment="1" applyProtection="1">
      <alignment vertical="center"/>
    </xf>
    <xf numFmtId="176" fontId="6" fillId="2" borderId="39" xfId="0" applyNumberFormat="1" applyFont="1" applyFill="1" applyBorder="1" applyAlignment="1">
      <alignment horizontal="right" vertical="center"/>
    </xf>
    <xf numFmtId="176" fontId="5" fillId="0" borderId="1" xfId="4" applyNumberFormat="1" applyFont="1" applyBorder="1" applyAlignment="1" applyProtection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77" fontId="13" fillId="5" borderId="40" xfId="4" applyNumberFormat="1" applyFont="1" applyFill="1" applyBorder="1" applyAlignment="1" applyProtection="1">
      <alignment horizontal="center" vertical="center"/>
    </xf>
    <xf numFmtId="0" fontId="12" fillId="0" borderId="9" xfId="0" applyFont="1" applyBorder="1">
      <alignment vertical="center"/>
    </xf>
    <xf numFmtId="0" fontId="12" fillId="0" borderId="39" xfId="0" applyFont="1" applyBorder="1">
      <alignment vertical="center"/>
    </xf>
    <xf numFmtId="0" fontId="14" fillId="2" borderId="28" xfId="0" applyFont="1" applyFill="1" applyBorder="1" applyAlignment="1">
      <alignment horizontal="center" vertical="center" shrinkToFit="1"/>
    </xf>
    <xf numFmtId="0" fontId="9" fillId="0" borderId="18" xfId="0" applyFont="1" applyBorder="1" applyAlignment="1">
      <alignment horizontal="right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8" fontId="6" fillId="4" borderId="1" xfId="1" applyFont="1" applyFill="1" applyBorder="1" applyAlignment="1" applyProtection="1">
      <alignment vertical="center"/>
      <protection locked="0"/>
    </xf>
    <xf numFmtId="38" fontId="6" fillId="2" borderId="22" xfId="1" applyFont="1" applyFill="1" applyBorder="1" applyAlignment="1">
      <alignment vertical="center"/>
    </xf>
    <xf numFmtId="38" fontId="6" fillId="2" borderId="3" xfId="1" applyFont="1" applyFill="1" applyBorder="1" applyAlignment="1">
      <alignment vertical="center"/>
    </xf>
    <xf numFmtId="38" fontId="6" fillId="2" borderId="23" xfId="1" applyFont="1" applyFill="1" applyBorder="1" applyAlignment="1">
      <alignment vertical="center"/>
    </xf>
    <xf numFmtId="0" fontId="6" fillId="3" borderId="35" xfId="3" applyFont="1" applyFill="1" applyBorder="1" applyAlignment="1">
      <alignment horizontal="center" vertical="center" shrinkToFit="1"/>
    </xf>
    <xf numFmtId="0" fontId="6" fillId="3" borderId="36" xfId="3" applyFont="1" applyFill="1" applyBorder="1" applyAlignment="1">
      <alignment horizontal="center" vertical="center" shrinkToFit="1"/>
    </xf>
    <xf numFmtId="38" fontId="6" fillId="2" borderId="29" xfId="1" applyFont="1" applyFill="1" applyBorder="1" applyAlignment="1">
      <alignment vertical="center"/>
    </xf>
    <xf numFmtId="38" fontId="6" fillId="2" borderId="18" xfId="1" applyFont="1" applyFill="1" applyBorder="1" applyAlignment="1">
      <alignment vertical="center"/>
    </xf>
    <xf numFmtId="38" fontId="6" fillId="2" borderId="30" xfId="1" applyFont="1" applyFill="1" applyBorder="1" applyAlignment="1">
      <alignment vertical="center"/>
    </xf>
    <xf numFmtId="38" fontId="6" fillId="2" borderId="9" xfId="1" applyFont="1" applyFill="1" applyBorder="1" applyAlignment="1">
      <alignment vertical="center"/>
    </xf>
    <xf numFmtId="38" fontId="6" fillId="2" borderId="27" xfId="1" applyFont="1" applyFill="1" applyBorder="1" applyAlignment="1">
      <alignment vertical="center"/>
    </xf>
    <xf numFmtId="38" fontId="6" fillId="2" borderId="25" xfId="1" applyFont="1" applyFill="1" applyBorder="1" applyAlignment="1">
      <alignment vertical="center"/>
    </xf>
    <xf numFmtId="38" fontId="6" fillId="2" borderId="26" xfId="1" applyFont="1" applyFill="1" applyBorder="1" applyAlignment="1">
      <alignment vertical="center"/>
    </xf>
    <xf numFmtId="38" fontId="6" fillId="2" borderId="16" xfId="1" applyFont="1" applyFill="1" applyBorder="1" applyAlignment="1">
      <alignment vertical="center"/>
    </xf>
    <xf numFmtId="38" fontId="6" fillId="4" borderId="22" xfId="1" applyFont="1" applyFill="1" applyBorder="1" applyAlignment="1" applyProtection="1">
      <alignment vertical="center"/>
      <protection locked="0"/>
    </xf>
    <xf numFmtId="38" fontId="6" fillId="4" borderId="3" xfId="1" applyFont="1" applyFill="1" applyBorder="1" applyAlignment="1" applyProtection="1">
      <alignment vertical="center"/>
      <protection locked="0"/>
    </xf>
    <xf numFmtId="38" fontId="6" fillId="4" borderId="23" xfId="1" applyFont="1" applyFill="1" applyBorder="1" applyAlignment="1" applyProtection="1">
      <alignment vertical="center"/>
      <protection locked="0"/>
    </xf>
    <xf numFmtId="38" fontId="6" fillId="2" borderId="24" xfId="1" applyFont="1" applyFill="1" applyBorder="1" applyAlignment="1">
      <alignment vertical="center"/>
    </xf>
    <xf numFmtId="38" fontId="6" fillId="4" borderId="27" xfId="1" applyFont="1" applyFill="1" applyBorder="1" applyAlignment="1" applyProtection="1">
      <alignment vertical="center"/>
      <protection locked="0"/>
    </xf>
    <xf numFmtId="38" fontId="6" fillId="4" borderId="25" xfId="1" applyFont="1" applyFill="1" applyBorder="1" applyAlignment="1" applyProtection="1">
      <alignment vertical="center"/>
      <protection locked="0"/>
    </xf>
    <xf numFmtId="38" fontId="6" fillId="4" borderId="26" xfId="1" applyFont="1" applyFill="1" applyBorder="1" applyAlignment="1" applyProtection="1">
      <alignment vertical="center"/>
      <protection locked="0"/>
    </xf>
    <xf numFmtId="38" fontId="6" fillId="2" borderId="28" xfId="1" applyFont="1" applyFill="1" applyBorder="1" applyAlignment="1">
      <alignment vertical="center"/>
    </xf>
    <xf numFmtId="38" fontId="6" fillId="2" borderId="1" xfId="1" applyFont="1" applyFill="1" applyBorder="1" applyAlignment="1">
      <alignment vertical="center"/>
    </xf>
    <xf numFmtId="0" fontId="6" fillId="3" borderId="32" xfId="3" applyFont="1" applyFill="1" applyBorder="1" applyAlignment="1">
      <alignment horizontal="center" vertical="center" wrapText="1"/>
    </xf>
    <xf numFmtId="0" fontId="6" fillId="3" borderId="33" xfId="3" applyFont="1" applyFill="1" applyBorder="1" applyAlignment="1">
      <alignment horizontal="center" vertical="center"/>
    </xf>
    <xf numFmtId="0" fontId="6" fillId="3" borderId="33" xfId="3" applyFont="1" applyFill="1" applyBorder="1" applyAlignment="1">
      <alignment horizontal="center" vertical="center" wrapText="1"/>
    </xf>
    <xf numFmtId="0" fontId="6" fillId="3" borderId="34" xfId="3" applyFont="1" applyFill="1" applyBorder="1" applyAlignment="1">
      <alignment horizontal="center" vertical="center"/>
    </xf>
    <xf numFmtId="0" fontId="11" fillId="2" borderId="0" xfId="3" applyFont="1" applyFill="1" applyAlignment="1">
      <alignment horizontal="left" vertical="center"/>
    </xf>
    <xf numFmtId="0" fontId="10" fillId="2" borderId="0" xfId="3" applyFont="1" applyFill="1" applyAlignment="1">
      <alignment horizontal="center" vertical="center"/>
    </xf>
    <xf numFmtId="38" fontId="7" fillId="3" borderId="19" xfId="1" applyFont="1" applyFill="1" applyBorder="1" applyAlignment="1">
      <alignment horizontal="center" vertical="center"/>
    </xf>
    <xf numFmtId="38" fontId="7" fillId="3" borderId="20" xfId="1" applyFont="1" applyFill="1" applyBorder="1" applyAlignment="1">
      <alignment horizontal="center" vertical="center"/>
    </xf>
    <xf numFmtId="38" fontId="7" fillId="3" borderId="21" xfId="1" applyFont="1" applyFill="1" applyBorder="1" applyAlignment="1">
      <alignment horizontal="center" vertical="center"/>
    </xf>
    <xf numFmtId="38" fontId="6" fillId="2" borderId="31" xfId="1" applyFont="1" applyFill="1" applyBorder="1" applyAlignment="1">
      <alignment vertical="center"/>
    </xf>
    <xf numFmtId="38" fontId="6" fillId="2" borderId="2" xfId="1" applyFont="1" applyFill="1" applyBorder="1" applyAlignment="1">
      <alignment vertical="center"/>
    </xf>
    <xf numFmtId="38" fontId="6" fillId="4" borderId="2" xfId="1" applyFont="1" applyFill="1" applyBorder="1" applyAlignment="1" applyProtection="1">
      <alignment vertical="center"/>
      <protection locked="0"/>
    </xf>
  </cellXfs>
  <cellStyles count="5">
    <cellStyle name="パーセント" xfId="4" builtinId="5"/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"/>
  <sheetViews>
    <sheetView tabSelected="1" view="pageBreakPreview" zoomScaleNormal="100" zoomScaleSheetLayoutView="100" workbookViewId="0">
      <selection sqref="A1:XFD1048576"/>
    </sheetView>
  </sheetViews>
  <sheetFormatPr defaultRowHeight="17.399999999999999" x14ac:dyDescent="0.2"/>
  <cols>
    <col min="1" max="1" width="21.109375" style="44" customWidth="1"/>
    <col min="2" max="4" width="21.109375" style="30" customWidth="1"/>
    <col min="5" max="5" width="8.88671875" style="30"/>
    <col min="6" max="8" width="14.77734375" style="30" customWidth="1"/>
    <col min="9" max="16384" width="8.88671875" style="30"/>
  </cols>
  <sheetData>
    <row r="1" spans="1:8" ht="21" customHeight="1" x14ac:dyDescent="0.2">
      <c r="A1" s="29" t="s">
        <v>14</v>
      </c>
      <c r="D1" s="31"/>
    </row>
    <row r="2" spans="1:8" ht="12" customHeight="1" x14ac:dyDescent="0.2">
      <c r="A2" s="29"/>
      <c r="D2" s="31"/>
    </row>
    <row r="3" spans="1:8" ht="27" customHeight="1" x14ac:dyDescent="0.2">
      <c r="A3" s="55" t="s">
        <v>9</v>
      </c>
      <c r="B3" s="55"/>
      <c r="C3" s="55"/>
      <c r="D3" s="55"/>
    </row>
    <row r="4" spans="1:8" ht="12" customHeight="1" x14ac:dyDescent="0.2">
      <c r="A4" s="29"/>
      <c r="D4" s="31"/>
    </row>
    <row r="5" spans="1:8" ht="18" customHeight="1" thickBot="1" x14ac:dyDescent="0.25">
      <c r="A5" s="51"/>
      <c r="B5" s="51"/>
      <c r="C5" s="51"/>
      <c r="D5" s="51"/>
    </row>
    <row r="6" spans="1:8" ht="27" customHeight="1" thickBot="1" x14ac:dyDescent="0.25">
      <c r="A6" s="52" t="s">
        <v>41</v>
      </c>
      <c r="B6" s="53"/>
      <c r="C6" s="53"/>
      <c r="D6" s="54"/>
      <c r="F6" s="30" t="s">
        <v>22</v>
      </c>
    </row>
    <row r="7" spans="1:8" ht="78" customHeight="1" x14ac:dyDescent="0.2">
      <c r="A7" s="32" t="s">
        <v>16</v>
      </c>
      <c r="B7" s="33" t="str">
        <f>'様式第４－４号'!C4</f>
        <v>①電力使用量削減効果
(kWh/年)</v>
      </c>
      <c r="C7" s="34" t="str">
        <f>'様式第４－４号'!D4</f>
        <v>②電気料金削減効果
(円/年)
【①×30円/kWh】</v>
      </c>
      <c r="D7" s="35" t="str">
        <f>'様式第４－４号'!E4</f>
        <v>③Co2排出量削減効果
(t-CO2/kWh/年)
CO2排出係数
0.370kg-CO2/kWh</v>
      </c>
      <c r="F7" s="36" t="s">
        <v>39</v>
      </c>
      <c r="G7" s="36" t="s">
        <v>40</v>
      </c>
      <c r="H7" s="37" t="s">
        <v>20</v>
      </c>
    </row>
    <row r="8" spans="1:8" ht="49.95" customHeight="1" thickBot="1" x14ac:dyDescent="0.25">
      <c r="A8" s="38" t="s">
        <v>42</v>
      </c>
      <c r="B8" s="39">
        <f>'様式第４－４号'!C20</f>
        <v>753860</v>
      </c>
      <c r="C8" s="40">
        <f>'様式第４－４号'!D20</f>
        <v>22615800</v>
      </c>
      <c r="D8" s="41">
        <f>'様式第４－４号'!E20</f>
        <v>278.8</v>
      </c>
      <c r="F8" s="42">
        <f>D8</f>
        <v>278.8</v>
      </c>
      <c r="G8" s="43">
        <v>278.8</v>
      </c>
      <c r="H8" s="37">
        <f>F8/G8*100%</f>
        <v>1</v>
      </c>
    </row>
    <row r="9" spans="1:8" ht="18" thickBot="1" x14ac:dyDescent="0.25">
      <c r="D9" s="45" t="s">
        <v>21</v>
      </c>
    </row>
    <row r="10" spans="1:8" x14ac:dyDescent="0.2">
      <c r="C10" s="46" t="s">
        <v>24</v>
      </c>
      <c r="D10" s="47">
        <f>H8</f>
        <v>1</v>
      </c>
    </row>
    <row r="11" spans="1:8" ht="18" thickBot="1" x14ac:dyDescent="0.25">
      <c r="C11" s="48" t="s">
        <v>23</v>
      </c>
      <c r="D11" s="49"/>
    </row>
  </sheetData>
  <sheetProtection algorithmName="SHA-512" hashValue="LIZ0phBvh7xtYjEDR9YbZ5VgOANzpVjclKxueZ4veN4erzbPcfS8aBNvOBM3av1DYCoya96TdetoerAWXICnuQ==" saltValue="1GbRPZDlDaNVUPNxxqiFEg==" spinCount="100000" sheet="1" objects="1" scenarios="1" selectLockedCells="1"/>
  <mergeCells count="3">
    <mergeCell ref="A5:D5"/>
    <mergeCell ref="A6:D6"/>
    <mergeCell ref="A3:D3"/>
  </mergeCells>
  <phoneticPr fontId="1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M21"/>
  <sheetViews>
    <sheetView view="pageBreakPreview" zoomScale="80" zoomScaleNormal="100" zoomScaleSheetLayoutView="80" workbookViewId="0">
      <selection activeCell="K6" sqref="K6:M6"/>
    </sheetView>
  </sheetViews>
  <sheetFormatPr defaultColWidth="9" defaultRowHeight="17.399999999999999" x14ac:dyDescent="0.2"/>
  <cols>
    <col min="1" max="1" width="5.21875" style="1" customWidth="1"/>
    <col min="2" max="2" width="29.44140625" style="1" customWidth="1"/>
    <col min="3" max="3" width="22.21875" style="1" customWidth="1"/>
    <col min="4" max="4" width="22.21875" style="2" customWidth="1"/>
    <col min="5" max="5" width="22.21875" style="1" customWidth="1"/>
    <col min="6" max="6" width="9" style="1" customWidth="1"/>
    <col min="7" max="18" width="8.88671875" style="1" customWidth="1"/>
    <col min="19" max="247" width="9" style="1" customWidth="1"/>
    <col min="248" max="16384" width="9" style="4"/>
  </cols>
  <sheetData>
    <row r="1" spans="1:18" x14ac:dyDescent="0.2">
      <c r="A1" s="1" t="s">
        <v>15</v>
      </c>
      <c r="B1" s="6"/>
      <c r="E1" s="3"/>
    </row>
    <row r="2" spans="1:18" ht="21" customHeight="1" x14ac:dyDescent="0.2">
      <c r="E2" s="5"/>
      <c r="G2" s="83" t="s">
        <v>3</v>
      </c>
      <c r="H2" s="83"/>
      <c r="I2" s="83"/>
      <c r="J2" s="83"/>
      <c r="K2" s="83"/>
      <c r="L2" s="83"/>
      <c r="M2" s="83"/>
      <c r="N2" s="83"/>
      <c r="O2" s="6"/>
      <c r="P2" s="6"/>
      <c r="Q2" s="6"/>
      <c r="R2" s="6"/>
    </row>
    <row r="3" spans="1:18" ht="21" customHeight="1" thickBot="1" x14ac:dyDescent="0.25">
      <c r="A3" s="84" t="s">
        <v>12</v>
      </c>
      <c r="B3" s="84"/>
      <c r="C3" s="84"/>
      <c r="D3" s="84"/>
      <c r="E3" s="84"/>
      <c r="G3" s="83" t="s">
        <v>2</v>
      </c>
      <c r="H3" s="83"/>
      <c r="I3" s="83"/>
      <c r="J3" s="83"/>
      <c r="K3" s="83"/>
      <c r="L3" s="83"/>
      <c r="M3" s="83"/>
      <c r="N3" s="83"/>
      <c r="O3" s="83" t="s">
        <v>4</v>
      </c>
      <c r="P3" s="83"/>
      <c r="Q3" s="83"/>
      <c r="R3" s="83"/>
    </row>
    <row r="4" spans="1:18" ht="78" customHeight="1" thickBot="1" x14ac:dyDescent="0.25">
      <c r="A4" s="11" t="s">
        <v>13</v>
      </c>
      <c r="B4" s="12" t="s">
        <v>0</v>
      </c>
      <c r="C4" s="13" t="s">
        <v>10</v>
      </c>
      <c r="D4" s="14" t="s">
        <v>11</v>
      </c>
      <c r="E4" s="15" t="s">
        <v>18</v>
      </c>
      <c r="G4" s="79" t="s">
        <v>6</v>
      </c>
      <c r="H4" s="80"/>
      <c r="I4" s="80"/>
      <c r="J4" s="80"/>
      <c r="K4" s="81" t="s">
        <v>7</v>
      </c>
      <c r="L4" s="80"/>
      <c r="M4" s="80"/>
      <c r="N4" s="80"/>
      <c r="O4" s="81" t="s">
        <v>17</v>
      </c>
      <c r="P4" s="80"/>
      <c r="Q4" s="80"/>
      <c r="R4" s="82"/>
    </row>
    <row r="5" spans="1:18" ht="19.95" customHeight="1" thickBot="1" x14ac:dyDescent="0.25">
      <c r="A5" s="85" t="s">
        <v>43</v>
      </c>
      <c r="B5" s="86"/>
      <c r="C5" s="86"/>
      <c r="D5" s="86"/>
      <c r="E5" s="87"/>
      <c r="G5" s="85" t="s">
        <v>43</v>
      </c>
      <c r="H5" s="86"/>
      <c r="I5" s="86"/>
      <c r="J5" s="86"/>
      <c r="K5" s="86"/>
      <c r="L5" s="86"/>
      <c r="M5" s="86"/>
      <c r="N5" s="86"/>
      <c r="O5" s="86"/>
      <c r="P5" s="86"/>
      <c r="Q5" s="86"/>
      <c r="R5" s="87"/>
    </row>
    <row r="6" spans="1:18" ht="19.95" customHeight="1" x14ac:dyDescent="0.2">
      <c r="A6" s="50">
        <v>88</v>
      </c>
      <c r="B6" s="26" t="s">
        <v>25</v>
      </c>
      <c r="C6" s="24">
        <f>ROUND((G6-K6)/1000*O6,0)</f>
        <v>7628</v>
      </c>
      <c r="D6" s="24">
        <f>ROUND(C6*30,0)</f>
        <v>228840</v>
      </c>
      <c r="E6" s="7">
        <f>ROUND((C6*0.37/1000),1)</f>
        <v>2.8</v>
      </c>
      <c r="G6" s="88">
        <v>2943</v>
      </c>
      <c r="H6" s="89"/>
      <c r="I6" s="89"/>
      <c r="J6" s="16" t="s">
        <v>1</v>
      </c>
      <c r="K6" s="90"/>
      <c r="L6" s="90"/>
      <c r="M6" s="90"/>
      <c r="N6" s="16" t="s">
        <v>1</v>
      </c>
      <c r="O6" s="89">
        <f>9*24*12</f>
        <v>2592</v>
      </c>
      <c r="P6" s="89"/>
      <c r="Q6" s="89"/>
      <c r="R6" s="20" t="s">
        <v>5</v>
      </c>
    </row>
    <row r="7" spans="1:18" ht="19.95" customHeight="1" x14ac:dyDescent="0.2">
      <c r="A7" s="50">
        <v>89</v>
      </c>
      <c r="B7" s="26" t="s">
        <v>26</v>
      </c>
      <c r="C7" s="24">
        <f>ROUND((G7-K7)/1000*O7,0)</f>
        <v>28051</v>
      </c>
      <c r="D7" s="24">
        <f t="shared" ref="D7:D19" si="0">ROUND(C7*30,0)</f>
        <v>841530</v>
      </c>
      <c r="E7" s="7">
        <f t="shared" ref="E7:E19" si="1">ROUND((C7*0.37/1000),1)</f>
        <v>10.4</v>
      </c>
      <c r="G7" s="77">
        <v>10822</v>
      </c>
      <c r="H7" s="78"/>
      <c r="I7" s="78"/>
      <c r="J7" s="17" t="s">
        <v>1</v>
      </c>
      <c r="K7" s="56"/>
      <c r="L7" s="56"/>
      <c r="M7" s="56"/>
      <c r="N7" s="17" t="s">
        <v>1</v>
      </c>
      <c r="O7" s="78">
        <f t="shared" ref="O7:O14" si="2">9*24*12</f>
        <v>2592</v>
      </c>
      <c r="P7" s="78"/>
      <c r="Q7" s="78"/>
      <c r="R7" s="21" t="s">
        <v>5</v>
      </c>
    </row>
    <row r="8" spans="1:18" ht="19.95" customHeight="1" x14ac:dyDescent="0.2">
      <c r="A8" s="50">
        <v>90</v>
      </c>
      <c r="B8" s="26" t="s">
        <v>27</v>
      </c>
      <c r="C8" s="24">
        <f t="shared" ref="C8:C19" si="3">ROUND((G8-K8)/1000*O8,0)</f>
        <v>88068</v>
      </c>
      <c r="D8" s="24">
        <f t="shared" si="0"/>
        <v>2642040</v>
      </c>
      <c r="E8" s="7">
        <f t="shared" si="1"/>
        <v>32.6</v>
      </c>
      <c r="G8" s="77">
        <v>33977</v>
      </c>
      <c r="H8" s="78"/>
      <c r="I8" s="78"/>
      <c r="J8" s="17" t="s">
        <v>1</v>
      </c>
      <c r="K8" s="56"/>
      <c r="L8" s="56"/>
      <c r="M8" s="56"/>
      <c r="N8" s="17" t="s">
        <v>1</v>
      </c>
      <c r="O8" s="57">
        <f t="shared" si="2"/>
        <v>2592</v>
      </c>
      <c r="P8" s="58"/>
      <c r="Q8" s="59"/>
      <c r="R8" s="21" t="s">
        <v>5</v>
      </c>
    </row>
    <row r="9" spans="1:18" s="1" customFormat="1" ht="19.95" customHeight="1" x14ac:dyDescent="0.2">
      <c r="A9" s="50">
        <v>91</v>
      </c>
      <c r="B9" s="26" t="s">
        <v>28</v>
      </c>
      <c r="C9" s="24">
        <f t="shared" si="3"/>
        <v>41332</v>
      </c>
      <c r="D9" s="24">
        <f t="shared" si="0"/>
        <v>1239960</v>
      </c>
      <c r="E9" s="7">
        <f t="shared" si="1"/>
        <v>15.3</v>
      </c>
      <c r="G9" s="77">
        <v>15946</v>
      </c>
      <c r="H9" s="78"/>
      <c r="I9" s="78"/>
      <c r="J9" s="17" t="s">
        <v>1</v>
      </c>
      <c r="K9" s="56"/>
      <c r="L9" s="56"/>
      <c r="M9" s="56"/>
      <c r="N9" s="17" t="s">
        <v>1</v>
      </c>
      <c r="O9" s="57">
        <f t="shared" si="2"/>
        <v>2592</v>
      </c>
      <c r="P9" s="58"/>
      <c r="Q9" s="59"/>
      <c r="R9" s="21" t="s">
        <v>5</v>
      </c>
    </row>
    <row r="10" spans="1:18" s="1" customFormat="1" ht="19.95" customHeight="1" x14ac:dyDescent="0.2">
      <c r="A10" s="50">
        <v>92</v>
      </c>
      <c r="B10" s="26" t="s">
        <v>29</v>
      </c>
      <c r="C10" s="24">
        <f t="shared" si="3"/>
        <v>7211</v>
      </c>
      <c r="D10" s="24">
        <f t="shared" si="0"/>
        <v>216330</v>
      </c>
      <c r="E10" s="7">
        <f t="shared" si="1"/>
        <v>2.7</v>
      </c>
      <c r="G10" s="77">
        <v>2782</v>
      </c>
      <c r="H10" s="78"/>
      <c r="I10" s="78"/>
      <c r="J10" s="17" t="s">
        <v>1</v>
      </c>
      <c r="K10" s="56"/>
      <c r="L10" s="56"/>
      <c r="M10" s="56"/>
      <c r="N10" s="17" t="s">
        <v>1</v>
      </c>
      <c r="O10" s="57">
        <f t="shared" si="2"/>
        <v>2592</v>
      </c>
      <c r="P10" s="58"/>
      <c r="Q10" s="59"/>
      <c r="R10" s="21" t="s">
        <v>5</v>
      </c>
    </row>
    <row r="11" spans="1:18" s="1" customFormat="1" ht="19.95" customHeight="1" x14ac:dyDescent="0.2">
      <c r="A11" s="50">
        <v>93</v>
      </c>
      <c r="B11" s="26" t="s">
        <v>30</v>
      </c>
      <c r="C11" s="24">
        <f t="shared" si="3"/>
        <v>7950</v>
      </c>
      <c r="D11" s="24">
        <f t="shared" si="0"/>
        <v>238500</v>
      </c>
      <c r="E11" s="7">
        <f t="shared" si="1"/>
        <v>2.9</v>
      </c>
      <c r="G11" s="77">
        <v>3067</v>
      </c>
      <c r="H11" s="78"/>
      <c r="I11" s="78"/>
      <c r="J11" s="17" t="s">
        <v>1</v>
      </c>
      <c r="K11" s="56"/>
      <c r="L11" s="56"/>
      <c r="M11" s="56"/>
      <c r="N11" s="17" t="s">
        <v>1</v>
      </c>
      <c r="O11" s="57">
        <f t="shared" si="2"/>
        <v>2592</v>
      </c>
      <c r="P11" s="58"/>
      <c r="Q11" s="59"/>
      <c r="R11" s="21" t="s">
        <v>5</v>
      </c>
    </row>
    <row r="12" spans="1:18" s="1" customFormat="1" ht="19.95" customHeight="1" x14ac:dyDescent="0.2">
      <c r="A12" s="50">
        <v>94</v>
      </c>
      <c r="B12" s="26" t="s">
        <v>31</v>
      </c>
      <c r="C12" s="24">
        <f t="shared" si="3"/>
        <v>20588</v>
      </c>
      <c r="D12" s="24">
        <f t="shared" si="0"/>
        <v>617640</v>
      </c>
      <c r="E12" s="7">
        <f t="shared" si="1"/>
        <v>7.6</v>
      </c>
      <c r="G12" s="77">
        <v>7943</v>
      </c>
      <c r="H12" s="78"/>
      <c r="I12" s="78"/>
      <c r="J12" s="17" t="s">
        <v>1</v>
      </c>
      <c r="K12" s="56"/>
      <c r="L12" s="56"/>
      <c r="M12" s="56"/>
      <c r="N12" s="17" t="s">
        <v>1</v>
      </c>
      <c r="O12" s="57">
        <f t="shared" si="2"/>
        <v>2592</v>
      </c>
      <c r="P12" s="58"/>
      <c r="Q12" s="59"/>
      <c r="R12" s="21" t="s">
        <v>5</v>
      </c>
    </row>
    <row r="13" spans="1:18" s="1" customFormat="1" ht="19.95" customHeight="1" x14ac:dyDescent="0.2">
      <c r="A13" s="50">
        <v>95</v>
      </c>
      <c r="B13" s="26" t="s">
        <v>32</v>
      </c>
      <c r="C13" s="24">
        <f t="shared" si="3"/>
        <v>5238</v>
      </c>
      <c r="D13" s="24">
        <f t="shared" si="0"/>
        <v>157140</v>
      </c>
      <c r="E13" s="7">
        <f t="shared" si="1"/>
        <v>1.9</v>
      </c>
      <c r="G13" s="77">
        <v>2021</v>
      </c>
      <c r="H13" s="78"/>
      <c r="I13" s="78"/>
      <c r="J13" s="17" t="s">
        <v>1</v>
      </c>
      <c r="K13" s="56"/>
      <c r="L13" s="56"/>
      <c r="M13" s="56"/>
      <c r="N13" s="17" t="s">
        <v>1</v>
      </c>
      <c r="O13" s="57">
        <f t="shared" si="2"/>
        <v>2592</v>
      </c>
      <c r="P13" s="58"/>
      <c r="Q13" s="59"/>
      <c r="R13" s="21" t="s">
        <v>5</v>
      </c>
    </row>
    <row r="14" spans="1:18" s="1" customFormat="1" ht="19.95" customHeight="1" x14ac:dyDescent="0.2">
      <c r="A14" s="50">
        <v>96</v>
      </c>
      <c r="B14" s="28" t="s">
        <v>33</v>
      </c>
      <c r="C14" s="24">
        <f t="shared" si="3"/>
        <v>95474</v>
      </c>
      <c r="D14" s="24">
        <f t="shared" si="0"/>
        <v>2864220</v>
      </c>
      <c r="E14" s="7">
        <f t="shared" si="1"/>
        <v>35.299999999999997</v>
      </c>
      <c r="G14" s="77">
        <v>36834</v>
      </c>
      <c r="H14" s="78"/>
      <c r="I14" s="78"/>
      <c r="J14" s="17" t="s">
        <v>1</v>
      </c>
      <c r="K14" s="56"/>
      <c r="L14" s="56"/>
      <c r="M14" s="56"/>
      <c r="N14" s="17" t="s">
        <v>1</v>
      </c>
      <c r="O14" s="57">
        <f t="shared" si="2"/>
        <v>2592</v>
      </c>
      <c r="P14" s="58"/>
      <c r="Q14" s="59"/>
      <c r="R14" s="21" t="s">
        <v>5</v>
      </c>
    </row>
    <row r="15" spans="1:18" s="1" customFormat="1" ht="19.95" customHeight="1" x14ac:dyDescent="0.2">
      <c r="A15" s="50">
        <v>97</v>
      </c>
      <c r="B15" s="28" t="s">
        <v>34</v>
      </c>
      <c r="C15" s="24">
        <f t="shared" si="3"/>
        <v>6884</v>
      </c>
      <c r="D15" s="24">
        <f t="shared" si="0"/>
        <v>206520</v>
      </c>
      <c r="E15" s="7">
        <f t="shared" si="1"/>
        <v>2.5</v>
      </c>
      <c r="G15" s="77">
        <v>2656</v>
      </c>
      <c r="H15" s="78"/>
      <c r="I15" s="78"/>
      <c r="J15" s="17" t="s">
        <v>1</v>
      </c>
      <c r="K15" s="56"/>
      <c r="L15" s="56"/>
      <c r="M15" s="56"/>
      <c r="N15" s="17" t="s">
        <v>1</v>
      </c>
      <c r="O15" s="57">
        <f t="shared" ref="O15:O19" si="4">9*24*12</f>
        <v>2592</v>
      </c>
      <c r="P15" s="58"/>
      <c r="Q15" s="59"/>
      <c r="R15" s="21" t="s">
        <v>5</v>
      </c>
    </row>
    <row r="16" spans="1:18" ht="19.95" customHeight="1" x14ac:dyDescent="0.2">
      <c r="A16" s="50">
        <v>98</v>
      </c>
      <c r="B16" s="28" t="s">
        <v>35</v>
      </c>
      <c r="C16" s="24">
        <f t="shared" si="3"/>
        <v>196030</v>
      </c>
      <c r="D16" s="24">
        <f t="shared" si="0"/>
        <v>5880900</v>
      </c>
      <c r="E16" s="7">
        <f t="shared" si="1"/>
        <v>72.5</v>
      </c>
      <c r="G16" s="69">
        <v>75629</v>
      </c>
      <c r="H16" s="58"/>
      <c r="I16" s="59"/>
      <c r="J16" s="17" t="s">
        <v>1</v>
      </c>
      <c r="K16" s="70"/>
      <c r="L16" s="71"/>
      <c r="M16" s="72"/>
      <c r="N16" s="17" t="s">
        <v>1</v>
      </c>
      <c r="O16" s="57">
        <f t="shared" si="4"/>
        <v>2592</v>
      </c>
      <c r="P16" s="58"/>
      <c r="Q16" s="59"/>
      <c r="R16" s="21" t="s">
        <v>5</v>
      </c>
    </row>
    <row r="17" spans="1:18" ht="19.95" customHeight="1" x14ac:dyDescent="0.2">
      <c r="A17" s="50">
        <v>99</v>
      </c>
      <c r="B17" s="26" t="s">
        <v>36</v>
      </c>
      <c r="C17" s="24">
        <f t="shared" si="3"/>
        <v>10244</v>
      </c>
      <c r="D17" s="24">
        <f t="shared" si="0"/>
        <v>307320</v>
      </c>
      <c r="E17" s="7">
        <f t="shared" si="1"/>
        <v>3.8</v>
      </c>
      <c r="G17" s="69">
        <v>3952</v>
      </c>
      <c r="H17" s="58"/>
      <c r="I17" s="59"/>
      <c r="J17" s="17" t="s">
        <v>1</v>
      </c>
      <c r="K17" s="70"/>
      <c r="L17" s="71"/>
      <c r="M17" s="72"/>
      <c r="N17" s="17" t="s">
        <v>1</v>
      </c>
      <c r="O17" s="57">
        <f t="shared" si="4"/>
        <v>2592</v>
      </c>
      <c r="P17" s="58"/>
      <c r="Q17" s="59"/>
      <c r="R17" s="21" t="s">
        <v>5</v>
      </c>
    </row>
    <row r="18" spans="1:18" ht="19.95" customHeight="1" x14ac:dyDescent="0.2">
      <c r="A18" s="50">
        <v>100</v>
      </c>
      <c r="B18" s="26" t="s">
        <v>37</v>
      </c>
      <c r="C18" s="24">
        <f t="shared" si="3"/>
        <v>98753</v>
      </c>
      <c r="D18" s="24">
        <f t="shared" si="0"/>
        <v>2962590</v>
      </c>
      <c r="E18" s="7">
        <f t="shared" si="1"/>
        <v>36.5</v>
      </c>
      <c r="G18" s="69">
        <v>38099</v>
      </c>
      <c r="H18" s="58"/>
      <c r="I18" s="59"/>
      <c r="J18" s="17" t="s">
        <v>1</v>
      </c>
      <c r="K18" s="70"/>
      <c r="L18" s="71"/>
      <c r="M18" s="72"/>
      <c r="N18" s="17" t="s">
        <v>1</v>
      </c>
      <c r="O18" s="57">
        <f t="shared" si="4"/>
        <v>2592</v>
      </c>
      <c r="P18" s="58"/>
      <c r="Q18" s="59"/>
      <c r="R18" s="21" t="s">
        <v>5</v>
      </c>
    </row>
    <row r="19" spans="1:18" ht="19.95" customHeight="1" thickBot="1" x14ac:dyDescent="0.25">
      <c r="A19" s="50">
        <v>101</v>
      </c>
      <c r="B19" s="27" t="s">
        <v>38</v>
      </c>
      <c r="C19" s="25">
        <f t="shared" si="3"/>
        <v>140409</v>
      </c>
      <c r="D19" s="25">
        <f t="shared" si="0"/>
        <v>4212270</v>
      </c>
      <c r="E19" s="8">
        <f t="shared" si="1"/>
        <v>52</v>
      </c>
      <c r="G19" s="73">
        <v>54170</v>
      </c>
      <c r="H19" s="67"/>
      <c r="I19" s="68"/>
      <c r="J19" s="18" t="s">
        <v>1</v>
      </c>
      <c r="K19" s="74"/>
      <c r="L19" s="75"/>
      <c r="M19" s="76"/>
      <c r="N19" s="18" t="s">
        <v>1</v>
      </c>
      <c r="O19" s="66">
        <f t="shared" si="4"/>
        <v>2592</v>
      </c>
      <c r="P19" s="67"/>
      <c r="Q19" s="68"/>
      <c r="R19" s="22" t="s">
        <v>5</v>
      </c>
    </row>
    <row r="20" spans="1:18" s="1" customFormat="1" ht="19.95" customHeight="1" thickTop="1" thickBot="1" x14ac:dyDescent="0.25">
      <c r="A20" s="60" t="s">
        <v>8</v>
      </c>
      <c r="B20" s="61"/>
      <c r="C20" s="9">
        <f>SUM(C6:C19)</f>
        <v>753860</v>
      </c>
      <c r="D20" s="9">
        <f>SUM(D6:D19)</f>
        <v>22615800</v>
      </c>
      <c r="E20" s="10">
        <f>SUM(E6:E19)</f>
        <v>278.8</v>
      </c>
      <c r="G20" s="65">
        <f>SUM(G6:I19)</f>
        <v>290841</v>
      </c>
      <c r="H20" s="63"/>
      <c r="I20" s="64"/>
      <c r="J20" s="19" t="s">
        <v>1</v>
      </c>
      <c r="K20" s="62">
        <f>SUM(K6:M19)</f>
        <v>0</v>
      </c>
      <c r="L20" s="63"/>
      <c r="M20" s="64"/>
      <c r="N20" s="19" t="s">
        <v>1</v>
      </c>
      <c r="O20" s="62">
        <f>AVERAGE(O6:Q19)</f>
        <v>2592</v>
      </c>
      <c r="P20" s="63"/>
      <c r="Q20" s="64"/>
      <c r="R20" s="23" t="s">
        <v>5</v>
      </c>
    </row>
    <row r="21" spans="1:18" x14ac:dyDescent="0.2">
      <c r="A21" s="1" t="s">
        <v>19</v>
      </c>
    </row>
  </sheetData>
  <sheetProtection sheet="1" objects="1" scenarios="1" selectLockedCells="1"/>
  <mergeCells count="55">
    <mergeCell ref="G10:I10"/>
    <mergeCell ref="K10:M10"/>
    <mergeCell ref="O10:Q10"/>
    <mergeCell ref="G11:I11"/>
    <mergeCell ref="K11:M11"/>
    <mergeCell ref="O11:Q11"/>
    <mergeCell ref="G8:I8"/>
    <mergeCell ref="K8:M8"/>
    <mergeCell ref="O8:Q8"/>
    <mergeCell ref="G9:I9"/>
    <mergeCell ref="K9:M9"/>
    <mergeCell ref="O9:Q9"/>
    <mergeCell ref="A5:E5"/>
    <mergeCell ref="G6:I6"/>
    <mergeCell ref="K6:M6"/>
    <mergeCell ref="O6:Q6"/>
    <mergeCell ref="G7:I7"/>
    <mergeCell ref="K7:M7"/>
    <mergeCell ref="O7:Q7"/>
    <mergeCell ref="G5:R5"/>
    <mergeCell ref="G4:J4"/>
    <mergeCell ref="K4:N4"/>
    <mergeCell ref="O4:R4"/>
    <mergeCell ref="G2:N2"/>
    <mergeCell ref="A3:E3"/>
    <mergeCell ref="G3:N3"/>
    <mergeCell ref="O3:R3"/>
    <mergeCell ref="G12:I12"/>
    <mergeCell ref="K12:M12"/>
    <mergeCell ref="O12:Q12"/>
    <mergeCell ref="G13:I13"/>
    <mergeCell ref="K13:M13"/>
    <mergeCell ref="O13:Q13"/>
    <mergeCell ref="O14:Q14"/>
    <mergeCell ref="O19:Q19"/>
    <mergeCell ref="G16:I16"/>
    <mergeCell ref="K16:M16"/>
    <mergeCell ref="O16:Q16"/>
    <mergeCell ref="G19:I19"/>
    <mergeCell ref="K19:M19"/>
    <mergeCell ref="G14:I14"/>
    <mergeCell ref="K14:M14"/>
    <mergeCell ref="G17:I17"/>
    <mergeCell ref="K17:M17"/>
    <mergeCell ref="O17:Q17"/>
    <mergeCell ref="G18:I18"/>
    <mergeCell ref="G15:I15"/>
    <mergeCell ref="K18:M18"/>
    <mergeCell ref="O18:Q18"/>
    <mergeCell ref="K15:M15"/>
    <mergeCell ref="O15:Q15"/>
    <mergeCell ref="A20:B20"/>
    <mergeCell ref="K20:M20"/>
    <mergeCell ref="O20:Q20"/>
    <mergeCell ref="G20:I20"/>
  </mergeCells>
  <phoneticPr fontI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様式第４－３号</vt:lpstr>
      <vt:lpstr>様式第４－４号</vt:lpstr>
      <vt:lpstr>'様式第４－３号'!Print_Area</vt:lpstr>
      <vt:lpstr>'様式第４－４号'!Print_Area</vt:lpstr>
      <vt:lpstr>'様式第４－４号'!Print_Titles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宮脇 万友</cp:lastModifiedBy>
  <cp:lastPrinted>2025-02-10T01:47:08Z</cp:lastPrinted>
  <dcterms:created xsi:type="dcterms:W3CDTF">2022-01-11T04:42:18Z</dcterms:created>
  <dcterms:modified xsi:type="dcterms:W3CDTF">2025-02-10T01:47:19Z</dcterms:modified>
</cp:coreProperties>
</file>