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file01\ゼロカーボンシティ推進課\　02 温暖化対策係\19　公共施設LED化\★プロポーザル（業務委託）準備\★高松市(案）\01_プロポーザル\★R７年度LED化　作成中\04 ★ＬＥＤ化事業　令和7年度分(R7.2.10公表）\様式_Word,Excel\"/>
    </mc:Choice>
  </mc:AlternateContent>
  <xr:revisionPtr revIDLastSave="0" documentId="13_ncr:1_{C37C2870-AE85-4C2B-97A4-F99C530601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第４－３号" sheetId="3" r:id="rId1"/>
    <sheet name="様式第４－４号" sheetId="6" r:id="rId2"/>
  </sheets>
  <definedNames>
    <definedName name="_xlnm.Print_Area" localSheetId="0">'様式第４－３号'!$A$1:$D$11</definedName>
    <definedName name="_xlnm.Print_Area" localSheetId="1">'様式第４－４号'!$A$1:$R$33</definedName>
    <definedName name="_xlnm.Print_Titles" localSheetId="1">'様式第４－４号'!$4:$4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6" l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9" i="6"/>
  <c r="D30" i="6"/>
  <c r="D31" i="6"/>
  <c r="D6" i="6"/>
  <c r="O19" i="6"/>
  <c r="C19" i="6" s="1"/>
  <c r="O18" i="6"/>
  <c r="C18" i="6"/>
  <c r="E18" i="6" s="1"/>
  <c r="O17" i="6"/>
  <c r="C17" i="6"/>
  <c r="O16" i="6"/>
  <c r="C16" i="6"/>
  <c r="E16" i="6" s="1"/>
  <c r="O15" i="6"/>
  <c r="C15" i="6" s="1"/>
  <c r="O14" i="6"/>
  <c r="C14" i="6"/>
  <c r="E14" i="6" s="1"/>
  <c r="O13" i="6"/>
  <c r="C13" i="6"/>
  <c r="E13" i="6" s="1"/>
  <c r="O12" i="6"/>
  <c r="C12" i="6"/>
  <c r="E12" i="6" s="1"/>
  <c r="K32" i="6"/>
  <c r="G32" i="6"/>
  <c r="O29" i="6"/>
  <c r="C29" i="6" s="1"/>
  <c r="O28" i="6"/>
  <c r="C28" i="6"/>
  <c r="E28" i="6" s="1"/>
  <c r="D28" i="6" l="1"/>
  <c r="D32" i="6" s="1"/>
  <c r="E15" i="6"/>
  <c r="E19" i="6"/>
  <c r="E17" i="6"/>
  <c r="E29" i="6"/>
  <c r="D7" i="3" l="1"/>
  <c r="O6" i="6"/>
  <c r="O31" i="6"/>
  <c r="C31" i="6" s="1"/>
  <c r="O30" i="6"/>
  <c r="C30" i="6" s="1"/>
  <c r="O24" i="6"/>
  <c r="C24" i="6" s="1"/>
  <c r="O25" i="6"/>
  <c r="C25" i="6" s="1"/>
  <c r="E25" i="6" s="1"/>
  <c r="O26" i="6"/>
  <c r="C26" i="6" s="1"/>
  <c r="E26" i="6" s="1"/>
  <c r="O27" i="6"/>
  <c r="C27" i="6" s="1"/>
  <c r="C7" i="3"/>
  <c r="B7" i="3"/>
  <c r="O23" i="6"/>
  <c r="C23" i="6" s="1"/>
  <c r="O22" i="6"/>
  <c r="C22" i="6" s="1"/>
  <c r="O21" i="6"/>
  <c r="C21" i="6" s="1"/>
  <c r="O20" i="6"/>
  <c r="C20" i="6" s="1"/>
  <c r="O11" i="6"/>
  <c r="C11" i="6" s="1"/>
  <c r="O10" i="6"/>
  <c r="C10" i="6" s="1"/>
  <c r="O9" i="6"/>
  <c r="C9" i="6" s="1"/>
  <c r="O8" i="6"/>
  <c r="C8" i="6" s="1"/>
  <c r="O7" i="6"/>
  <c r="C7" i="6" s="1"/>
  <c r="C6" i="6" l="1"/>
  <c r="C32" i="6" s="1"/>
  <c r="B8" i="3" s="1"/>
  <c r="O32" i="6"/>
  <c r="E30" i="6"/>
  <c r="E27" i="6"/>
  <c r="E24" i="6"/>
  <c r="E20" i="6"/>
  <c r="E7" i="6"/>
  <c r="E8" i="6"/>
  <c r="E9" i="6"/>
  <c r="E21" i="6"/>
  <c r="E23" i="6"/>
  <c r="E6" i="6"/>
  <c r="E11" i="6"/>
  <c r="E22" i="6"/>
  <c r="E10" i="6"/>
  <c r="E31" i="6"/>
  <c r="E32" i="6" l="1"/>
  <c r="D8" i="3" s="1"/>
  <c r="C8" i="3"/>
  <c r="F8" i="3" l="1"/>
  <c r="H8" i="3" s="1"/>
  <c r="D10" i="3" s="1"/>
</calcChain>
</file>

<file path=xl/sharedStrings.xml><?xml version="1.0" encoding="utf-8"?>
<sst xmlns="http://schemas.openxmlformats.org/spreadsheetml/2006/main" count="136" uniqueCount="56">
  <si>
    <t>名称</t>
    <rPh sb="0" eb="2">
      <t>メイショウ</t>
    </rPh>
    <phoneticPr fontId="1"/>
  </si>
  <si>
    <t>W</t>
    <phoneticPr fontId="1"/>
  </si>
  <si>
    <t>※現状から全て（間引かずに）LEDへ更新した際の数値を入力お願いします。</t>
    <rPh sb="1" eb="3">
      <t>ゲンジョウ</t>
    </rPh>
    <rPh sb="5" eb="6">
      <t>スベ</t>
    </rPh>
    <rPh sb="18" eb="20">
      <t>コウシン</t>
    </rPh>
    <rPh sb="22" eb="23">
      <t>サイ</t>
    </rPh>
    <rPh sb="24" eb="26">
      <t>スウチ</t>
    </rPh>
    <rPh sb="27" eb="29">
      <t>ニュウリョク</t>
    </rPh>
    <rPh sb="30" eb="31">
      <t>ネガ</t>
    </rPh>
    <phoneticPr fontId="1"/>
  </si>
  <si>
    <t>※黄色のマス目にのみ数値入力をお願いします。</t>
    <rPh sb="1" eb="3">
      <t>キイロ</t>
    </rPh>
    <rPh sb="6" eb="7">
      <t>メ</t>
    </rPh>
    <rPh sb="10" eb="12">
      <t>スウチ</t>
    </rPh>
    <rPh sb="12" eb="14">
      <t>ニュウリョク</t>
    </rPh>
    <rPh sb="16" eb="17">
      <t>ネガ</t>
    </rPh>
    <phoneticPr fontId="1"/>
  </si>
  <si>
    <t>※点灯時間は下記の通り一律とします。</t>
    <rPh sb="1" eb="3">
      <t>テントウ</t>
    </rPh>
    <rPh sb="3" eb="5">
      <t>ジカン</t>
    </rPh>
    <rPh sb="6" eb="8">
      <t>カキ</t>
    </rPh>
    <rPh sb="9" eb="10">
      <t>トオ</t>
    </rPh>
    <rPh sb="11" eb="13">
      <t>イチリツ</t>
    </rPh>
    <phoneticPr fontId="1"/>
  </si>
  <si>
    <t>時間</t>
    <rPh sb="0" eb="2">
      <t>ジカン</t>
    </rPh>
    <phoneticPr fontId="1"/>
  </si>
  <si>
    <t>現状の電気容量（カタログ掲載の値）
既設光源が消費する電気容量合計</t>
    <rPh sb="18" eb="20">
      <t>キセツ</t>
    </rPh>
    <rPh sb="20" eb="22">
      <t>コウゲン</t>
    </rPh>
    <phoneticPr fontId="1"/>
  </si>
  <si>
    <t>LEDの電気容量（カタログ掲載の値）
LED光源が消費する電気容量合計</t>
    <rPh sb="22" eb="24">
      <t>コウゲン</t>
    </rPh>
    <phoneticPr fontId="1"/>
  </si>
  <si>
    <t>小計</t>
    <rPh sb="0" eb="2">
      <t>ショウケイ</t>
    </rPh>
    <phoneticPr fontId="1"/>
  </si>
  <si>
    <t>エネルギー削減効果比較表（プロポーザル提案用）</t>
    <rPh sb="19" eb="22">
      <t>テイアンヨウ</t>
    </rPh>
    <phoneticPr fontId="1"/>
  </si>
  <si>
    <r>
      <t xml:space="preserve">①電力使用量削減効果
</t>
    </r>
    <r>
      <rPr>
        <sz val="10.5"/>
        <color indexed="8"/>
        <rFont val="メイリオ"/>
        <family val="3"/>
        <charset val="128"/>
      </rPr>
      <t>(kWh/年)</t>
    </r>
    <rPh sb="1" eb="3">
      <t>デンリョク</t>
    </rPh>
    <rPh sb="3" eb="6">
      <t>シヨウリョウ</t>
    </rPh>
    <rPh sb="6" eb="8">
      <t>サクゲン</t>
    </rPh>
    <rPh sb="8" eb="10">
      <t>コウカ</t>
    </rPh>
    <phoneticPr fontId="2"/>
  </si>
  <si>
    <r>
      <t xml:space="preserve">②電気料金削減効果
</t>
    </r>
    <r>
      <rPr>
        <sz val="10.5"/>
        <color indexed="8"/>
        <rFont val="メイリオ"/>
        <family val="3"/>
        <charset val="128"/>
      </rPr>
      <t>(円/年)
【①×30円/kWh】</t>
    </r>
    <rPh sb="1" eb="3">
      <t>デンキ</t>
    </rPh>
    <rPh sb="3" eb="5">
      <t>リョウキン</t>
    </rPh>
    <rPh sb="5" eb="7">
      <t>サクゲン</t>
    </rPh>
    <rPh sb="7" eb="9">
      <t>コウカ</t>
    </rPh>
    <phoneticPr fontId="2"/>
  </si>
  <si>
    <t>エネルギー削減効果比較表内訳書（プロポーザル提案用）</t>
    <rPh sb="12" eb="15">
      <t>ウチワケショ</t>
    </rPh>
    <rPh sb="22" eb="24">
      <t>テイアン</t>
    </rPh>
    <rPh sb="24" eb="25">
      <t>ヨウ</t>
    </rPh>
    <phoneticPr fontId="1"/>
  </si>
  <si>
    <t>No.</t>
    <phoneticPr fontId="1"/>
  </si>
  <si>
    <t>【様式第４－３号】</t>
    <phoneticPr fontId="1"/>
  </si>
  <si>
    <t>【様式第４－４号】</t>
    <phoneticPr fontId="1"/>
  </si>
  <si>
    <t>エリア名</t>
    <rPh sb="3" eb="4">
      <t>メイ</t>
    </rPh>
    <phoneticPr fontId="1"/>
  </si>
  <si>
    <t>年間の点灯時間
9時間（1日）　ｘ　24日（1月)
　ｘ　12か月</t>
    <phoneticPr fontId="1"/>
  </si>
  <si>
    <r>
      <t xml:space="preserve">③Co2排出量削減効果
</t>
    </r>
    <r>
      <rPr>
        <sz val="10.5"/>
        <color indexed="8"/>
        <rFont val="メイリオ"/>
        <family val="3"/>
        <charset val="128"/>
      </rPr>
      <t>(t-CO2/kWh/年)
CO2排出係数
0.370kg-CO2/kWh</t>
    </r>
    <rPh sb="4" eb="6">
      <t>ハイシュツ</t>
    </rPh>
    <rPh sb="6" eb="7">
      <t>リョウ</t>
    </rPh>
    <rPh sb="7" eb="9">
      <t>サクゲン</t>
    </rPh>
    <rPh sb="9" eb="11">
      <t>コウカ</t>
    </rPh>
    <rPh sb="29" eb="31">
      <t>ハイシュツ</t>
    </rPh>
    <rPh sb="31" eb="33">
      <t>ケイスウ</t>
    </rPh>
    <phoneticPr fontId="2"/>
  </si>
  <si>
    <t>（注）「①電力使用量削減効果」及び「②電気料金削減効果」は小数点以下四捨五入、「③Co2排出量削減効果」は小数点第２位以下四捨五入とする。</t>
    <rPh sb="1" eb="2">
      <t>チュウ</t>
    </rPh>
    <rPh sb="5" eb="7">
      <t>デンリョク</t>
    </rPh>
    <rPh sb="7" eb="10">
      <t>シヨウリョウ</t>
    </rPh>
    <rPh sb="10" eb="12">
      <t>サクゲン</t>
    </rPh>
    <rPh sb="12" eb="14">
      <t>コウカ</t>
    </rPh>
    <rPh sb="15" eb="16">
      <t>オヨ</t>
    </rPh>
    <rPh sb="19" eb="21">
      <t>デンキ</t>
    </rPh>
    <rPh sb="21" eb="23">
      <t>リョウキン</t>
    </rPh>
    <rPh sb="23" eb="25">
      <t>サクゲン</t>
    </rPh>
    <rPh sb="25" eb="27">
      <t>コウカ</t>
    </rPh>
    <rPh sb="29" eb="32">
      <t>ショウスウテン</t>
    </rPh>
    <rPh sb="32" eb="34">
      <t>イカ</t>
    </rPh>
    <rPh sb="34" eb="38">
      <t>シシャゴニュウ</t>
    </rPh>
    <rPh sb="53" eb="56">
      <t>ショウスウテン</t>
    </rPh>
    <rPh sb="56" eb="57">
      <t>ダイ</t>
    </rPh>
    <rPh sb="58" eb="59">
      <t>イ</t>
    </rPh>
    <rPh sb="59" eb="61">
      <t>イカ</t>
    </rPh>
    <rPh sb="61" eb="65">
      <t>シシャゴニュウ</t>
    </rPh>
    <phoneticPr fontId="1"/>
  </si>
  <si>
    <t>計算式</t>
    <rPh sb="0" eb="3">
      <t>ケイサンシキ</t>
    </rPh>
    <phoneticPr fontId="1"/>
  </si>
  <si>
    <t>↑</t>
    <phoneticPr fontId="1"/>
  </si>
  <si>
    <t>※入力不要</t>
    <rPh sb="1" eb="3">
      <t>ニュウリョク</t>
    </rPh>
    <rPh sb="3" eb="5">
      <t>フヨウ</t>
    </rPh>
    <phoneticPr fontId="1"/>
  </si>
  <si>
    <t>　　のCo2排出量削減効果が見込まれます。</t>
    <rPh sb="14" eb="16">
      <t>ミコ</t>
    </rPh>
    <phoneticPr fontId="1"/>
  </si>
  <si>
    <t>　現状に対し、</t>
    <phoneticPr fontId="1"/>
  </si>
  <si>
    <t>香川総合センター</t>
    <rPh sb="0" eb="2">
      <t>カガワ</t>
    </rPh>
    <rPh sb="2" eb="4">
      <t>ソウゴウ</t>
    </rPh>
    <phoneticPr fontId="15"/>
  </si>
  <si>
    <t>香川町グリーンセンター</t>
    <phoneticPr fontId="15"/>
  </si>
  <si>
    <t>香南支所</t>
    <phoneticPr fontId="15"/>
  </si>
  <si>
    <t>上西連絡事務所</t>
    <rPh sb="6" eb="7">
      <t>トコロ</t>
    </rPh>
    <phoneticPr fontId="15"/>
  </si>
  <si>
    <t>塩江連絡事務所</t>
    <phoneticPr fontId="15"/>
  </si>
  <si>
    <t>塩江支所</t>
    <phoneticPr fontId="15"/>
  </si>
  <si>
    <t>円座出張所</t>
    <phoneticPr fontId="15"/>
  </si>
  <si>
    <t>檀紙出張所</t>
    <phoneticPr fontId="15"/>
  </si>
  <si>
    <t>国分寺会館</t>
    <phoneticPr fontId="15"/>
  </si>
  <si>
    <t>国分寺総合センター</t>
    <rPh sb="0" eb="3">
      <t>コクブンジ</t>
    </rPh>
    <rPh sb="3" eb="5">
      <t>ソウゴウ</t>
    </rPh>
    <phoneticPr fontId="15"/>
  </si>
  <si>
    <t>公文書館</t>
    <phoneticPr fontId="15"/>
  </si>
  <si>
    <t>新居会館</t>
    <phoneticPr fontId="15"/>
  </si>
  <si>
    <t>福家会館</t>
    <phoneticPr fontId="15"/>
  </si>
  <si>
    <t>鶴尾出張所</t>
    <phoneticPr fontId="15"/>
  </si>
  <si>
    <t>三谷出張所</t>
    <phoneticPr fontId="15"/>
  </si>
  <si>
    <t>一宮出張所</t>
    <phoneticPr fontId="15"/>
  </si>
  <si>
    <t>弦打出張所</t>
    <phoneticPr fontId="15"/>
  </si>
  <si>
    <t>鬼無出張所</t>
    <phoneticPr fontId="15"/>
  </si>
  <si>
    <t>下笠居出張所</t>
    <phoneticPr fontId="15"/>
  </si>
  <si>
    <t>ふれあい福祉センター勝賀</t>
    <phoneticPr fontId="15"/>
  </si>
  <si>
    <t>国分寺保健ステーション</t>
    <rPh sb="0" eb="3">
      <t>コクブンジ</t>
    </rPh>
    <rPh sb="3" eb="5">
      <t>ホケン</t>
    </rPh>
    <phoneticPr fontId="15"/>
  </si>
  <si>
    <t>香川保健ステーション</t>
    <rPh sb="0" eb="2">
      <t>カガワ</t>
    </rPh>
    <rPh sb="2" eb="4">
      <t>ホケン</t>
    </rPh>
    <phoneticPr fontId="15"/>
  </si>
  <si>
    <t>香川図書館</t>
    <phoneticPr fontId="15"/>
  </si>
  <si>
    <t>国分寺図書館</t>
    <phoneticPr fontId="15"/>
  </si>
  <si>
    <t>Co2排出量
削減後の数値</t>
    <rPh sb="7" eb="9">
      <t>サクゲン</t>
    </rPh>
    <rPh sb="9" eb="10">
      <t>ゴ</t>
    </rPh>
    <rPh sb="11" eb="13">
      <t>スウチ</t>
    </rPh>
    <phoneticPr fontId="1"/>
  </si>
  <si>
    <t>Co2排出量
既存の数値</t>
    <rPh sb="7" eb="9">
      <t>キゾン</t>
    </rPh>
    <rPh sb="10" eb="12">
      <t>スウチ</t>
    </rPh>
    <phoneticPr fontId="1"/>
  </si>
  <si>
    <t>令和７年度分</t>
    <rPh sb="0" eb="2">
      <t>レイワ</t>
    </rPh>
    <rPh sb="3" eb="4">
      <t>ネン</t>
    </rPh>
    <rPh sb="4" eb="5">
      <t>ド</t>
    </rPh>
    <rPh sb="5" eb="6">
      <t>ブン</t>
    </rPh>
    <phoneticPr fontId="1"/>
  </si>
  <si>
    <t>C施設群</t>
    <rPh sb="1" eb="3">
      <t>シセツ</t>
    </rPh>
    <rPh sb="3" eb="4">
      <t>グン</t>
    </rPh>
    <phoneticPr fontId="1"/>
  </si>
  <si>
    <t>C施設群（No.42～67　計26施設）</t>
    <rPh sb="1" eb="3">
      <t>シセツ</t>
    </rPh>
    <rPh sb="3" eb="4">
      <t>グン</t>
    </rPh>
    <phoneticPr fontId="1"/>
  </si>
  <si>
    <t>地域包括支援センターサブセンター国分寺</t>
    <phoneticPr fontId="15"/>
  </si>
  <si>
    <t>地域包括支援センターサブセンター香川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</si>
</sst>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%"/>
  </numFmts>
  <fonts count="16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.5"/>
      <color indexed="8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0.5"/>
      <color theme="1"/>
      <name val="メイリオ"/>
      <family val="3"/>
      <charset val="128"/>
    </font>
    <font>
      <sz val="10.5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.5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6" fillId="2" borderId="0" xfId="3" applyFont="1" applyFill="1">
      <alignment vertical="center"/>
    </xf>
    <xf numFmtId="38" fontId="6" fillId="2" borderId="0" xfId="2" applyFont="1" applyFill="1">
      <alignment vertical="center"/>
    </xf>
    <xf numFmtId="0" fontId="6" fillId="2" borderId="0" xfId="3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8" fillId="2" borderId="0" xfId="3" applyFont="1" applyFill="1">
      <alignment vertical="center"/>
    </xf>
    <xf numFmtId="176" fontId="6" fillId="2" borderId="16" xfId="1" applyNumberFormat="1" applyFont="1" applyFill="1" applyBorder="1" applyAlignment="1">
      <alignment horizontal="right" vertical="center"/>
    </xf>
    <xf numFmtId="176" fontId="6" fillId="2" borderId="5" xfId="1" applyNumberFormat="1" applyFont="1" applyFill="1" applyBorder="1" applyAlignment="1">
      <alignment horizontal="right" vertical="center"/>
    </xf>
    <xf numFmtId="38" fontId="6" fillId="2" borderId="6" xfId="1" applyFont="1" applyFill="1" applyBorder="1" applyAlignment="1">
      <alignment horizontal="right" vertical="center"/>
    </xf>
    <xf numFmtId="176" fontId="6" fillId="2" borderId="7" xfId="1" applyNumberFormat="1" applyFont="1" applyFill="1" applyBorder="1" applyAlignment="1">
      <alignment horizontal="right" vertical="center"/>
    </xf>
    <xf numFmtId="0" fontId="6" fillId="3" borderId="12" xfId="3" applyFont="1" applyFill="1" applyBorder="1" applyAlignment="1">
      <alignment horizontal="center" vertical="center" shrinkToFit="1"/>
    </xf>
    <xf numFmtId="0" fontId="6" fillId="3" borderId="13" xfId="3" applyFont="1" applyFill="1" applyBorder="1" applyAlignment="1">
      <alignment horizontal="center" vertical="center" shrinkToFit="1"/>
    </xf>
    <xf numFmtId="0" fontId="6" fillId="3" borderId="13" xfId="3" applyFont="1" applyFill="1" applyBorder="1" applyAlignment="1">
      <alignment horizontal="center" vertical="center" wrapText="1" shrinkToFit="1"/>
    </xf>
    <xf numFmtId="38" fontId="6" fillId="3" borderId="13" xfId="2" applyFont="1" applyFill="1" applyBorder="1" applyAlignment="1">
      <alignment horizontal="center" vertical="center" wrapText="1" shrinkToFit="1"/>
    </xf>
    <xf numFmtId="0" fontId="6" fillId="3" borderId="14" xfId="3" applyFont="1" applyFill="1" applyBorder="1" applyAlignment="1">
      <alignment horizontal="center" vertical="center" wrapText="1" shrinkToFit="1"/>
    </xf>
    <xf numFmtId="0" fontId="6" fillId="3" borderId="2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0" fontId="6" fillId="3" borderId="6" xfId="3" applyFont="1" applyFill="1" applyBorder="1" applyAlignment="1">
      <alignment horizontal="center" vertical="center"/>
    </xf>
    <xf numFmtId="0" fontId="6" fillId="3" borderId="16" xfId="3" applyFont="1" applyFill="1" applyBorder="1">
      <alignment vertical="center"/>
    </xf>
    <xf numFmtId="0" fontId="6" fillId="3" borderId="18" xfId="3" applyFont="1" applyFill="1" applyBorder="1">
      <alignment vertical="center"/>
    </xf>
    <xf numFmtId="0" fontId="6" fillId="3" borderId="5" xfId="3" applyFont="1" applyFill="1" applyBorder="1">
      <alignment vertical="center"/>
    </xf>
    <xf numFmtId="0" fontId="6" fillId="3" borderId="7" xfId="3" applyFont="1" applyFill="1" applyBorder="1">
      <alignment vertical="center"/>
    </xf>
    <xf numFmtId="38" fontId="6" fillId="2" borderId="2" xfId="1" applyFont="1" applyFill="1" applyBorder="1" applyAlignment="1">
      <alignment horizontal="right" vertical="center"/>
    </xf>
    <xf numFmtId="38" fontId="6" fillId="2" borderId="4" xfId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vertical="center" shrinkToFit="1"/>
    </xf>
    <xf numFmtId="0" fontId="14" fillId="2" borderId="4" xfId="0" applyFont="1" applyFill="1" applyBorder="1" applyAlignment="1">
      <alignment vertical="center" shrinkToFit="1"/>
    </xf>
    <xf numFmtId="38" fontId="6" fillId="2" borderId="1" xfId="1" applyFont="1" applyFill="1" applyBorder="1" applyAlignment="1">
      <alignment horizontal="right" vertical="center"/>
    </xf>
    <xf numFmtId="176" fontId="6" fillId="2" borderId="18" xfId="1" applyNumberFormat="1" applyFont="1" applyFill="1" applyBorder="1" applyAlignment="1">
      <alignment horizontal="right" vertical="center"/>
    </xf>
    <xf numFmtId="0" fontId="6" fillId="3" borderId="42" xfId="3" applyFont="1" applyFill="1" applyBorder="1" applyAlignment="1">
      <alignment horizontal="center" vertical="center"/>
    </xf>
    <xf numFmtId="0" fontId="6" fillId="3" borderId="49" xfId="3" applyFont="1" applyFill="1" applyBorder="1">
      <alignment vertical="center"/>
    </xf>
    <xf numFmtId="0" fontId="14" fillId="2" borderId="1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38" fontId="6" fillId="3" borderId="10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 wrapText="1"/>
    </xf>
    <xf numFmtId="38" fontId="6" fillId="2" borderId="19" xfId="1" applyFont="1" applyFill="1" applyBorder="1" applyAlignment="1" applyProtection="1">
      <alignment vertical="center"/>
    </xf>
    <xf numFmtId="38" fontId="6" fillId="2" borderId="39" xfId="1" applyFont="1" applyFill="1" applyBorder="1" applyAlignment="1" applyProtection="1">
      <alignment vertical="center"/>
    </xf>
    <xf numFmtId="176" fontId="6" fillId="2" borderId="40" xfId="0" applyNumberFormat="1" applyFont="1" applyFill="1" applyBorder="1" applyAlignment="1">
      <alignment horizontal="right" vertical="center"/>
    </xf>
    <xf numFmtId="176" fontId="5" fillId="0" borderId="1" xfId="4" applyNumberFormat="1" applyFont="1" applyBorder="1" applyAlignment="1" applyProtection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77" fontId="13" fillId="5" borderId="41" xfId="4" applyNumberFormat="1" applyFont="1" applyFill="1" applyBorder="1" applyAlignment="1" applyProtection="1">
      <alignment horizontal="center" vertical="center"/>
    </xf>
    <xf numFmtId="0" fontId="12" fillId="0" borderId="9" xfId="0" applyFont="1" applyBorder="1">
      <alignment vertical="center"/>
    </xf>
    <xf numFmtId="0" fontId="12" fillId="0" borderId="40" xfId="0" applyFont="1" applyBorder="1">
      <alignment vertical="center"/>
    </xf>
    <xf numFmtId="0" fontId="14" fillId="2" borderId="29" xfId="0" applyFont="1" applyFill="1" applyBorder="1" applyAlignment="1">
      <alignment horizontal="center" vertical="center" shrinkToFit="1"/>
    </xf>
    <xf numFmtId="0" fontId="14" fillId="2" borderId="50" xfId="0" applyFont="1" applyFill="1" applyBorder="1" applyAlignment="1">
      <alignment horizontal="center" vertical="center" shrinkToFit="1"/>
    </xf>
    <xf numFmtId="0" fontId="9" fillId="0" borderId="19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6" fillId="2" borderId="17" xfId="1" applyFont="1" applyFill="1" applyBorder="1" applyAlignment="1">
      <alignment vertical="center"/>
    </xf>
    <xf numFmtId="38" fontId="6" fillId="2" borderId="3" xfId="1" applyFont="1" applyFill="1" applyBorder="1" applyAlignment="1">
      <alignment vertical="center"/>
    </xf>
    <xf numFmtId="38" fontId="6" fillId="2" borderId="24" xfId="1" applyFont="1" applyFill="1" applyBorder="1" applyAlignment="1">
      <alignment vertical="center"/>
    </xf>
    <xf numFmtId="38" fontId="6" fillId="4" borderId="23" xfId="1" applyFont="1" applyFill="1" applyBorder="1" applyAlignment="1" applyProtection="1">
      <alignment vertical="center"/>
      <protection locked="0"/>
    </xf>
    <xf numFmtId="38" fontId="6" fillId="4" borderId="3" xfId="1" applyFont="1" applyFill="1" applyBorder="1" applyAlignment="1" applyProtection="1">
      <alignment vertical="center"/>
      <protection locked="0"/>
    </xf>
    <xf numFmtId="38" fontId="6" fillId="4" borderId="24" xfId="1" applyFont="1" applyFill="1" applyBorder="1" applyAlignment="1" applyProtection="1">
      <alignment vertical="center"/>
      <protection locked="0"/>
    </xf>
    <xf numFmtId="38" fontId="6" fillId="2" borderId="23" xfId="1" applyFont="1" applyFill="1" applyBorder="1" applyAlignment="1">
      <alignment vertical="center"/>
    </xf>
    <xf numFmtId="38" fontId="6" fillId="2" borderId="46" xfId="1" applyFont="1" applyFill="1" applyBorder="1" applyAlignment="1">
      <alignment vertical="center"/>
    </xf>
    <xf numFmtId="38" fontId="6" fillId="2" borderId="47" xfId="1" applyFont="1" applyFill="1" applyBorder="1" applyAlignment="1">
      <alignment vertical="center"/>
    </xf>
    <xf numFmtId="38" fontId="6" fillId="2" borderId="48" xfId="1" applyFont="1" applyFill="1" applyBorder="1" applyAlignment="1">
      <alignment vertical="center"/>
    </xf>
    <xf numFmtId="38" fontId="6" fillId="2" borderId="30" xfId="1" applyFont="1" applyFill="1" applyBorder="1" applyAlignment="1">
      <alignment vertical="center"/>
    </xf>
    <xf numFmtId="38" fontId="6" fillId="2" borderId="19" xfId="1" applyFont="1" applyFill="1" applyBorder="1" applyAlignment="1">
      <alignment vertical="center"/>
    </xf>
    <xf numFmtId="38" fontId="6" fillId="2" borderId="31" xfId="1" applyFont="1" applyFill="1" applyBorder="1" applyAlignment="1">
      <alignment vertical="center"/>
    </xf>
    <xf numFmtId="38" fontId="6" fillId="4" borderId="45" xfId="1" applyFont="1" applyFill="1" applyBorder="1" applyAlignment="1" applyProtection="1">
      <alignment vertical="center"/>
      <protection locked="0"/>
    </xf>
    <xf numFmtId="38" fontId="6" fillId="4" borderId="43" xfId="1" applyFont="1" applyFill="1" applyBorder="1" applyAlignment="1" applyProtection="1">
      <alignment vertical="center"/>
      <protection locked="0"/>
    </xf>
    <xf numFmtId="38" fontId="6" fillId="4" borderId="44" xfId="1" applyFont="1" applyFill="1" applyBorder="1" applyAlignment="1" applyProtection="1">
      <alignment vertical="center"/>
      <protection locked="0"/>
    </xf>
    <xf numFmtId="38" fontId="6" fillId="2" borderId="25" xfId="1" applyFont="1" applyFill="1" applyBorder="1" applyAlignment="1">
      <alignment vertical="center"/>
    </xf>
    <xf numFmtId="38" fontId="6" fillId="2" borderId="26" xfId="1" applyFont="1" applyFill="1" applyBorder="1" applyAlignment="1">
      <alignment vertical="center"/>
    </xf>
    <xf numFmtId="38" fontId="6" fillId="2" borderId="27" xfId="1" applyFont="1" applyFill="1" applyBorder="1" applyAlignment="1">
      <alignment vertical="center"/>
    </xf>
    <xf numFmtId="38" fontId="6" fillId="4" borderId="28" xfId="1" applyFont="1" applyFill="1" applyBorder="1" applyAlignment="1" applyProtection="1">
      <alignment vertical="center"/>
      <protection locked="0"/>
    </xf>
    <xf numFmtId="38" fontId="6" fillId="4" borderId="26" xfId="1" applyFont="1" applyFill="1" applyBorder="1" applyAlignment="1" applyProtection="1">
      <alignment vertical="center"/>
      <protection locked="0"/>
    </xf>
    <xf numFmtId="38" fontId="6" fillId="4" borderId="27" xfId="1" applyFont="1" applyFill="1" applyBorder="1" applyAlignment="1" applyProtection="1">
      <alignment vertical="center"/>
      <protection locked="0"/>
    </xf>
    <xf numFmtId="38" fontId="6" fillId="2" borderId="28" xfId="1" applyFont="1" applyFill="1" applyBorder="1" applyAlignment="1">
      <alignment vertical="center"/>
    </xf>
    <xf numFmtId="38" fontId="6" fillId="2" borderId="15" xfId="1" applyFont="1" applyFill="1" applyBorder="1" applyAlignment="1">
      <alignment vertical="center"/>
    </xf>
    <xf numFmtId="38" fontId="6" fillId="2" borderId="43" xfId="1" applyFont="1" applyFill="1" applyBorder="1" applyAlignment="1">
      <alignment vertical="center"/>
    </xf>
    <xf numFmtId="38" fontId="6" fillId="2" borderId="44" xfId="1" applyFont="1" applyFill="1" applyBorder="1" applyAlignment="1">
      <alignment vertical="center"/>
    </xf>
    <xf numFmtId="38" fontId="6" fillId="2" borderId="9" xfId="1" applyFont="1" applyFill="1" applyBorder="1" applyAlignment="1">
      <alignment vertical="center"/>
    </xf>
    <xf numFmtId="38" fontId="6" fillId="2" borderId="29" xfId="1" applyFont="1" applyFill="1" applyBorder="1" applyAlignment="1">
      <alignment vertical="center"/>
    </xf>
    <xf numFmtId="38" fontId="6" fillId="2" borderId="1" xfId="1" applyFont="1" applyFill="1" applyBorder="1" applyAlignment="1">
      <alignment vertical="center"/>
    </xf>
    <xf numFmtId="38" fontId="6" fillId="4" borderId="1" xfId="1" applyFont="1" applyFill="1" applyBorder="1" applyAlignment="1" applyProtection="1">
      <alignment vertical="center"/>
      <protection locked="0"/>
    </xf>
    <xf numFmtId="38" fontId="7" fillId="3" borderId="20" xfId="1" applyFont="1" applyFill="1" applyBorder="1" applyAlignment="1">
      <alignment horizontal="center" vertical="center"/>
    </xf>
    <xf numFmtId="38" fontId="7" fillId="3" borderId="21" xfId="1" applyFont="1" applyFill="1" applyBorder="1" applyAlignment="1">
      <alignment horizontal="center" vertical="center"/>
    </xf>
    <xf numFmtId="38" fontId="7" fillId="3" borderId="22" xfId="1" applyFont="1" applyFill="1" applyBorder="1" applyAlignment="1">
      <alignment horizontal="center" vertical="center"/>
    </xf>
    <xf numFmtId="38" fontId="6" fillId="2" borderId="32" xfId="1" applyFont="1" applyFill="1" applyBorder="1" applyAlignment="1">
      <alignment vertical="center"/>
    </xf>
    <xf numFmtId="38" fontId="6" fillId="2" borderId="2" xfId="1" applyFont="1" applyFill="1" applyBorder="1" applyAlignment="1">
      <alignment vertical="center"/>
    </xf>
    <xf numFmtId="38" fontId="6" fillId="4" borderId="2" xfId="1" applyFont="1" applyFill="1" applyBorder="1" applyAlignment="1" applyProtection="1">
      <alignment vertical="center"/>
      <protection locked="0"/>
    </xf>
    <xf numFmtId="0" fontId="6" fillId="3" borderId="33" xfId="3" applyFont="1" applyFill="1" applyBorder="1" applyAlignment="1">
      <alignment horizontal="center" vertical="center" wrapText="1"/>
    </xf>
    <xf numFmtId="0" fontId="6" fillId="3" borderId="34" xfId="3" applyFont="1" applyFill="1" applyBorder="1" applyAlignment="1">
      <alignment horizontal="center" vertical="center"/>
    </xf>
    <xf numFmtId="0" fontId="6" fillId="3" borderId="34" xfId="3" applyFont="1" applyFill="1" applyBorder="1" applyAlignment="1">
      <alignment horizontal="center" vertical="center" wrapText="1"/>
    </xf>
    <xf numFmtId="0" fontId="6" fillId="3" borderId="35" xfId="3" applyFont="1" applyFill="1" applyBorder="1" applyAlignment="1">
      <alignment horizontal="center" vertical="center"/>
    </xf>
    <xf numFmtId="0" fontId="11" fillId="2" borderId="0" xfId="3" applyFont="1" applyFill="1" applyAlignment="1">
      <alignment horizontal="left" vertical="center"/>
    </xf>
    <xf numFmtId="0" fontId="10" fillId="2" borderId="0" xfId="3" applyFont="1" applyFill="1" applyAlignment="1">
      <alignment horizontal="center" vertical="center"/>
    </xf>
    <xf numFmtId="0" fontId="6" fillId="3" borderId="36" xfId="3" applyFont="1" applyFill="1" applyBorder="1" applyAlignment="1">
      <alignment horizontal="center" vertical="center" shrinkToFit="1"/>
    </xf>
    <xf numFmtId="0" fontId="6" fillId="3" borderId="37" xfId="3" applyFont="1" applyFill="1" applyBorder="1" applyAlignment="1">
      <alignment horizontal="center" vertical="center" shrinkToFit="1"/>
    </xf>
  </cellXfs>
  <cellStyles count="5">
    <cellStyle name="パーセント" xfId="4" builtinId="5"/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tabSelected="1" view="pageBreakPreview" zoomScaleNormal="100" zoomScaleSheetLayoutView="100" workbookViewId="0">
      <selection sqref="A1:XFD1048576"/>
    </sheetView>
  </sheetViews>
  <sheetFormatPr defaultRowHeight="17.399999999999999" x14ac:dyDescent="0.2"/>
  <cols>
    <col min="1" max="1" width="21.109375" style="48" customWidth="1"/>
    <col min="2" max="4" width="21.109375" style="34" customWidth="1"/>
    <col min="5" max="5" width="8.88671875" style="34"/>
    <col min="6" max="8" width="14.77734375" style="34" customWidth="1"/>
    <col min="9" max="16384" width="8.88671875" style="34"/>
  </cols>
  <sheetData>
    <row r="1" spans="1:8" ht="21" customHeight="1" x14ac:dyDescent="0.2">
      <c r="A1" s="33" t="s">
        <v>14</v>
      </c>
      <c r="D1" s="35"/>
    </row>
    <row r="2" spans="1:8" ht="12" customHeight="1" x14ac:dyDescent="0.2">
      <c r="A2" s="33"/>
      <c r="D2" s="35"/>
    </row>
    <row r="3" spans="1:8" ht="27" customHeight="1" x14ac:dyDescent="0.2">
      <c r="A3" s="60" t="s">
        <v>9</v>
      </c>
      <c r="B3" s="60"/>
      <c r="C3" s="60"/>
      <c r="D3" s="60"/>
    </row>
    <row r="4" spans="1:8" ht="12" customHeight="1" x14ac:dyDescent="0.2">
      <c r="A4" s="33"/>
      <c r="D4" s="35"/>
    </row>
    <row r="5" spans="1:8" ht="18" customHeight="1" thickBot="1" x14ac:dyDescent="0.25">
      <c r="A5" s="56"/>
      <c r="B5" s="56"/>
      <c r="C5" s="56"/>
      <c r="D5" s="56"/>
    </row>
    <row r="6" spans="1:8" ht="27" customHeight="1" thickBot="1" x14ac:dyDescent="0.25">
      <c r="A6" s="57" t="s">
        <v>51</v>
      </c>
      <c r="B6" s="58"/>
      <c r="C6" s="58"/>
      <c r="D6" s="59"/>
      <c r="F6" s="34" t="s">
        <v>22</v>
      </c>
    </row>
    <row r="7" spans="1:8" ht="78" customHeight="1" x14ac:dyDescent="0.2">
      <c r="A7" s="36" t="s">
        <v>16</v>
      </c>
      <c r="B7" s="37" t="str">
        <f>'様式第４－４号'!C4</f>
        <v>①電力使用量削減効果
(kWh/年)</v>
      </c>
      <c r="C7" s="38" t="str">
        <f>'様式第４－４号'!D4</f>
        <v>②電気料金削減効果
(円/年)
【①×30円/kWh】</v>
      </c>
      <c r="D7" s="39" t="str">
        <f>'様式第４－４号'!E4</f>
        <v>③Co2排出量削減効果
(t-CO2/kWh/年)
CO2排出係数
0.370kg-CO2/kWh</v>
      </c>
      <c r="F7" s="40" t="s">
        <v>49</v>
      </c>
      <c r="G7" s="40" t="s">
        <v>50</v>
      </c>
      <c r="H7" s="41" t="s">
        <v>20</v>
      </c>
    </row>
    <row r="8" spans="1:8" ht="49.95" customHeight="1" thickBot="1" x14ac:dyDescent="0.25">
      <c r="A8" s="42" t="s">
        <v>52</v>
      </c>
      <c r="B8" s="43">
        <f>'様式第４－４号'!C32</f>
        <v>665187</v>
      </c>
      <c r="C8" s="44">
        <f>'様式第４－４号'!D32</f>
        <v>19955610</v>
      </c>
      <c r="D8" s="45">
        <f>'様式第４－４号'!E32</f>
        <v>246.10000000000002</v>
      </c>
      <c r="F8" s="46">
        <f>D8</f>
        <v>246.10000000000002</v>
      </c>
      <c r="G8" s="47">
        <v>246.1</v>
      </c>
      <c r="H8" s="41">
        <f>F8/G8*100%</f>
        <v>1.0000000000000002</v>
      </c>
    </row>
    <row r="9" spans="1:8" ht="18" thickBot="1" x14ac:dyDescent="0.25">
      <c r="D9" s="49" t="s">
        <v>21</v>
      </c>
    </row>
    <row r="10" spans="1:8" x14ac:dyDescent="0.2">
      <c r="C10" s="50" t="s">
        <v>24</v>
      </c>
      <c r="D10" s="51">
        <f>H8</f>
        <v>1.0000000000000002</v>
      </c>
    </row>
    <row r="11" spans="1:8" ht="18" thickBot="1" x14ac:dyDescent="0.25">
      <c r="C11" s="52" t="s">
        <v>23</v>
      </c>
      <c r="D11" s="53"/>
    </row>
  </sheetData>
  <sheetProtection algorithmName="SHA-512" hashValue="cSVQoWNN0jWZbkPdyBUn4f0I1+Q8x3a6hMJiL1gR3indWTqgb3MdgoJkWuRaeZeYCQ2QKt8hpqCUeZwaYB0BvQ==" saltValue="nL6uXjrbRfzJieKqW811iw==" spinCount="100000" sheet="1" objects="1" scenarios="1" selectLockedCells="1"/>
  <mergeCells count="3">
    <mergeCell ref="A5:D5"/>
    <mergeCell ref="A6:D6"/>
    <mergeCell ref="A3:D3"/>
  </mergeCells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M33"/>
  <sheetViews>
    <sheetView view="pageBreakPreview" zoomScale="80" zoomScaleNormal="100" zoomScaleSheetLayoutView="80" workbookViewId="0">
      <selection activeCell="K6" sqref="K6:M6"/>
    </sheetView>
  </sheetViews>
  <sheetFormatPr defaultColWidth="9" defaultRowHeight="17.399999999999999" x14ac:dyDescent="0.2"/>
  <cols>
    <col min="1" max="1" width="5.21875" style="1" customWidth="1"/>
    <col min="2" max="2" width="29.44140625" style="1" customWidth="1"/>
    <col min="3" max="3" width="22.21875" style="1" customWidth="1"/>
    <col min="4" max="4" width="22.21875" style="2" customWidth="1"/>
    <col min="5" max="5" width="22.21875" style="1" customWidth="1"/>
    <col min="6" max="6" width="9" style="1" customWidth="1"/>
    <col min="7" max="18" width="8.88671875" style="1" customWidth="1"/>
    <col min="19" max="247" width="9" style="1" customWidth="1"/>
    <col min="248" max="16384" width="9" style="4"/>
  </cols>
  <sheetData>
    <row r="1" spans="1:18" x14ac:dyDescent="0.2">
      <c r="A1" s="1" t="s">
        <v>15</v>
      </c>
      <c r="B1" s="6"/>
      <c r="E1" s="3"/>
    </row>
    <row r="2" spans="1:18" ht="21" customHeight="1" x14ac:dyDescent="0.2">
      <c r="E2" s="5"/>
      <c r="G2" s="101" t="s">
        <v>3</v>
      </c>
      <c r="H2" s="101"/>
      <c r="I2" s="101"/>
      <c r="J2" s="101"/>
      <c r="K2" s="101"/>
      <c r="L2" s="101"/>
      <c r="M2" s="101"/>
      <c r="N2" s="101"/>
      <c r="O2" s="6"/>
      <c r="P2" s="6"/>
      <c r="Q2" s="6"/>
      <c r="R2" s="6"/>
    </row>
    <row r="3" spans="1:18" ht="21" customHeight="1" thickBot="1" x14ac:dyDescent="0.25">
      <c r="A3" s="102" t="s">
        <v>12</v>
      </c>
      <c r="B3" s="102"/>
      <c r="C3" s="102"/>
      <c r="D3" s="102"/>
      <c r="E3" s="102"/>
      <c r="G3" s="101" t="s">
        <v>2</v>
      </c>
      <c r="H3" s="101"/>
      <c r="I3" s="101"/>
      <c r="J3" s="101"/>
      <c r="K3" s="101"/>
      <c r="L3" s="101"/>
      <c r="M3" s="101"/>
      <c r="N3" s="101"/>
      <c r="O3" s="101" t="s">
        <v>4</v>
      </c>
      <c r="P3" s="101"/>
      <c r="Q3" s="101"/>
      <c r="R3" s="101"/>
    </row>
    <row r="4" spans="1:18" ht="78" customHeight="1" thickBot="1" x14ac:dyDescent="0.25">
      <c r="A4" s="11" t="s">
        <v>13</v>
      </c>
      <c r="B4" s="12" t="s">
        <v>0</v>
      </c>
      <c r="C4" s="13" t="s">
        <v>10</v>
      </c>
      <c r="D4" s="14" t="s">
        <v>11</v>
      </c>
      <c r="E4" s="15" t="s">
        <v>18</v>
      </c>
      <c r="G4" s="97" t="s">
        <v>6</v>
      </c>
      <c r="H4" s="98"/>
      <c r="I4" s="98"/>
      <c r="J4" s="98"/>
      <c r="K4" s="99" t="s">
        <v>7</v>
      </c>
      <c r="L4" s="98"/>
      <c r="M4" s="98"/>
      <c r="N4" s="98"/>
      <c r="O4" s="99" t="s">
        <v>17</v>
      </c>
      <c r="P4" s="98"/>
      <c r="Q4" s="98"/>
      <c r="R4" s="100"/>
    </row>
    <row r="5" spans="1:18" ht="19.95" customHeight="1" thickBot="1" x14ac:dyDescent="0.25">
      <c r="A5" s="91" t="s">
        <v>53</v>
      </c>
      <c r="B5" s="92"/>
      <c r="C5" s="92"/>
      <c r="D5" s="92"/>
      <c r="E5" s="93"/>
      <c r="G5" s="91" t="s">
        <v>53</v>
      </c>
      <c r="H5" s="92"/>
      <c r="I5" s="92"/>
      <c r="J5" s="92"/>
      <c r="K5" s="92"/>
      <c r="L5" s="92"/>
      <c r="M5" s="92"/>
      <c r="N5" s="92"/>
      <c r="O5" s="92"/>
      <c r="P5" s="92"/>
      <c r="Q5" s="92"/>
      <c r="R5" s="93"/>
    </row>
    <row r="6" spans="1:18" ht="19.95" customHeight="1" x14ac:dyDescent="0.2">
      <c r="A6" s="54">
        <v>42</v>
      </c>
      <c r="B6" s="32" t="s">
        <v>25</v>
      </c>
      <c r="C6" s="24">
        <f>ROUND((G6-K6)/1000*O6,0)</f>
        <v>53525</v>
      </c>
      <c r="D6" s="24">
        <f>ROUND(C6*30,0)</f>
        <v>1605750</v>
      </c>
      <c r="E6" s="7">
        <f>ROUND((C6*0.37/1000),1)</f>
        <v>19.8</v>
      </c>
      <c r="G6" s="94">
        <v>20650</v>
      </c>
      <c r="H6" s="95"/>
      <c r="I6" s="95"/>
      <c r="J6" s="16" t="s">
        <v>1</v>
      </c>
      <c r="K6" s="96"/>
      <c r="L6" s="96"/>
      <c r="M6" s="96"/>
      <c r="N6" s="16" t="s">
        <v>1</v>
      </c>
      <c r="O6" s="95">
        <f>9*24*12</f>
        <v>2592</v>
      </c>
      <c r="P6" s="95"/>
      <c r="Q6" s="95"/>
      <c r="R6" s="20" t="s">
        <v>5</v>
      </c>
    </row>
    <row r="7" spans="1:18" ht="19.95" customHeight="1" x14ac:dyDescent="0.2">
      <c r="A7" s="54">
        <v>43</v>
      </c>
      <c r="B7" s="26" t="s">
        <v>26</v>
      </c>
      <c r="C7" s="24">
        <f>ROUND((G7-K7)/1000*O7,0)</f>
        <v>10956</v>
      </c>
      <c r="D7" s="24">
        <f t="shared" ref="D7:D31" si="0">ROUND(C7*30,0)</f>
        <v>328680</v>
      </c>
      <c r="E7" s="7">
        <f t="shared" ref="E7:E31" si="1">ROUND((C7*0.37/1000),1)</f>
        <v>4.0999999999999996</v>
      </c>
      <c r="G7" s="88">
        <v>4227</v>
      </c>
      <c r="H7" s="89"/>
      <c r="I7" s="89"/>
      <c r="J7" s="17" t="s">
        <v>1</v>
      </c>
      <c r="K7" s="90"/>
      <c r="L7" s="90"/>
      <c r="M7" s="90"/>
      <c r="N7" s="17" t="s">
        <v>1</v>
      </c>
      <c r="O7" s="89">
        <f t="shared" ref="O7:O22" si="2">9*24*12</f>
        <v>2592</v>
      </c>
      <c r="P7" s="89"/>
      <c r="Q7" s="89"/>
      <c r="R7" s="21" t="s">
        <v>5</v>
      </c>
    </row>
    <row r="8" spans="1:18" ht="19.95" customHeight="1" x14ac:dyDescent="0.2">
      <c r="A8" s="54">
        <v>44</v>
      </c>
      <c r="B8" s="32" t="s">
        <v>27</v>
      </c>
      <c r="C8" s="24">
        <f t="shared" ref="C8:C31" si="3">ROUND((G8-K8)/1000*O8,0)</f>
        <v>24310</v>
      </c>
      <c r="D8" s="24">
        <f t="shared" si="0"/>
        <v>729300</v>
      </c>
      <c r="E8" s="7">
        <f t="shared" si="1"/>
        <v>9</v>
      </c>
      <c r="G8" s="88">
        <v>9379</v>
      </c>
      <c r="H8" s="89"/>
      <c r="I8" s="89"/>
      <c r="J8" s="17" t="s">
        <v>1</v>
      </c>
      <c r="K8" s="90"/>
      <c r="L8" s="90"/>
      <c r="M8" s="90"/>
      <c r="N8" s="17" t="s">
        <v>1</v>
      </c>
      <c r="O8" s="67">
        <f t="shared" si="2"/>
        <v>2592</v>
      </c>
      <c r="P8" s="62"/>
      <c r="Q8" s="63"/>
      <c r="R8" s="21" t="s">
        <v>5</v>
      </c>
    </row>
    <row r="9" spans="1:18" s="1" customFormat="1" ht="19.95" customHeight="1" x14ac:dyDescent="0.2">
      <c r="A9" s="54">
        <v>45</v>
      </c>
      <c r="B9" s="32" t="s">
        <v>28</v>
      </c>
      <c r="C9" s="24">
        <f t="shared" si="3"/>
        <v>6205</v>
      </c>
      <c r="D9" s="24">
        <f t="shared" si="0"/>
        <v>186150</v>
      </c>
      <c r="E9" s="7">
        <f t="shared" si="1"/>
        <v>2.2999999999999998</v>
      </c>
      <c r="G9" s="88">
        <v>2394</v>
      </c>
      <c r="H9" s="89"/>
      <c r="I9" s="89"/>
      <c r="J9" s="17" t="s">
        <v>1</v>
      </c>
      <c r="K9" s="90"/>
      <c r="L9" s="90"/>
      <c r="M9" s="90"/>
      <c r="N9" s="17" t="s">
        <v>1</v>
      </c>
      <c r="O9" s="67">
        <f t="shared" si="2"/>
        <v>2592</v>
      </c>
      <c r="P9" s="62"/>
      <c r="Q9" s="63"/>
      <c r="R9" s="21" t="s">
        <v>5</v>
      </c>
    </row>
    <row r="10" spans="1:18" s="1" customFormat="1" ht="19.95" customHeight="1" x14ac:dyDescent="0.2">
      <c r="A10" s="54">
        <v>46</v>
      </c>
      <c r="B10" s="32" t="s">
        <v>29</v>
      </c>
      <c r="C10" s="24">
        <f t="shared" si="3"/>
        <v>10575</v>
      </c>
      <c r="D10" s="24">
        <f t="shared" si="0"/>
        <v>317250</v>
      </c>
      <c r="E10" s="7">
        <f t="shared" si="1"/>
        <v>3.9</v>
      </c>
      <c r="G10" s="88">
        <v>4080</v>
      </c>
      <c r="H10" s="89"/>
      <c r="I10" s="89"/>
      <c r="J10" s="17" t="s">
        <v>1</v>
      </c>
      <c r="K10" s="90"/>
      <c r="L10" s="90"/>
      <c r="M10" s="90"/>
      <c r="N10" s="17" t="s">
        <v>1</v>
      </c>
      <c r="O10" s="67">
        <f t="shared" si="2"/>
        <v>2592</v>
      </c>
      <c r="P10" s="62"/>
      <c r="Q10" s="63"/>
      <c r="R10" s="21" t="s">
        <v>5</v>
      </c>
    </row>
    <row r="11" spans="1:18" s="1" customFormat="1" ht="19.95" customHeight="1" x14ac:dyDescent="0.2">
      <c r="A11" s="54">
        <v>47</v>
      </c>
      <c r="B11" s="32" t="s">
        <v>30</v>
      </c>
      <c r="C11" s="24">
        <f t="shared" si="3"/>
        <v>75746</v>
      </c>
      <c r="D11" s="24">
        <f t="shared" si="0"/>
        <v>2272380</v>
      </c>
      <c r="E11" s="7">
        <f t="shared" si="1"/>
        <v>28</v>
      </c>
      <c r="G11" s="88">
        <v>29223</v>
      </c>
      <c r="H11" s="89"/>
      <c r="I11" s="89"/>
      <c r="J11" s="17" t="s">
        <v>1</v>
      </c>
      <c r="K11" s="90"/>
      <c r="L11" s="90"/>
      <c r="M11" s="90"/>
      <c r="N11" s="17" t="s">
        <v>1</v>
      </c>
      <c r="O11" s="67">
        <f t="shared" si="2"/>
        <v>2592</v>
      </c>
      <c r="P11" s="62"/>
      <c r="Q11" s="63"/>
      <c r="R11" s="21" t="s">
        <v>5</v>
      </c>
    </row>
    <row r="12" spans="1:18" s="1" customFormat="1" ht="19.95" customHeight="1" x14ac:dyDescent="0.2">
      <c r="A12" s="54">
        <v>48</v>
      </c>
      <c r="B12" s="26" t="s">
        <v>31</v>
      </c>
      <c r="C12" s="24">
        <f t="shared" ref="C12:C19" si="4">ROUND((G12-K12)/1000*O12,0)</f>
        <v>995</v>
      </c>
      <c r="D12" s="24">
        <f t="shared" si="0"/>
        <v>29850</v>
      </c>
      <c r="E12" s="7">
        <f t="shared" ref="E12:E19" si="5">ROUND((C12*0.37/1000),1)</f>
        <v>0.4</v>
      </c>
      <c r="G12" s="88">
        <v>384</v>
      </c>
      <c r="H12" s="89"/>
      <c r="I12" s="89"/>
      <c r="J12" s="17" t="s">
        <v>1</v>
      </c>
      <c r="K12" s="90"/>
      <c r="L12" s="90"/>
      <c r="M12" s="90"/>
      <c r="N12" s="17" t="s">
        <v>1</v>
      </c>
      <c r="O12" s="67">
        <f t="shared" si="2"/>
        <v>2592</v>
      </c>
      <c r="P12" s="62"/>
      <c r="Q12" s="63"/>
      <c r="R12" s="21" t="s">
        <v>5</v>
      </c>
    </row>
    <row r="13" spans="1:18" s="1" customFormat="1" ht="19.95" customHeight="1" x14ac:dyDescent="0.2">
      <c r="A13" s="54">
        <v>49</v>
      </c>
      <c r="B13" s="26" t="s">
        <v>32</v>
      </c>
      <c r="C13" s="24">
        <f t="shared" si="4"/>
        <v>829</v>
      </c>
      <c r="D13" s="24">
        <f t="shared" si="0"/>
        <v>24870</v>
      </c>
      <c r="E13" s="7">
        <f t="shared" si="5"/>
        <v>0.3</v>
      </c>
      <c r="G13" s="88">
        <v>320</v>
      </c>
      <c r="H13" s="89"/>
      <c r="I13" s="89"/>
      <c r="J13" s="17" t="s">
        <v>1</v>
      </c>
      <c r="K13" s="90"/>
      <c r="L13" s="90"/>
      <c r="M13" s="90"/>
      <c r="N13" s="17" t="s">
        <v>1</v>
      </c>
      <c r="O13" s="67">
        <f t="shared" si="2"/>
        <v>2592</v>
      </c>
      <c r="P13" s="62"/>
      <c r="Q13" s="63"/>
      <c r="R13" s="21" t="s">
        <v>5</v>
      </c>
    </row>
    <row r="14" spans="1:18" s="1" customFormat="1" ht="19.95" customHeight="1" x14ac:dyDescent="0.2">
      <c r="A14" s="54">
        <v>50</v>
      </c>
      <c r="B14" s="26" t="s">
        <v>33</v>
      </c>
      <c r="C14" s="24">
        <f t="shared" si="4"/>
        <v>12633</v>
      </c>
      <c r="D14" s="24">
        <f t="shared" si="0"/>
        <v>378990</v>
      </c>
      <c r="E14" s="7">
        <f t="shared" si="5"/>
        <v>4.7</v>
      </c>
      <c r="G14" s="88">
        <v>4874</v>
      </c>
      <c r="H14" s="89"/>
      <c r="I14" s="89"/>
      <c r="J14" s="17" t="s">
        <v>1</v>
      </c>
      <c r="K14" s="90"/>
      <c r="L14" s="90"/>
      <c r="M14" s="90"/>
      <c r="N14" s="17" t="s">
        <v>1</v>
      </c>
      <c r="O14" s="67">
        <f t="shared" si="2"/>
        <v>2592</v>
      </c>
      <c r="P14" s="62"/>
      <c r="Q14" s="63"/>
      <c r="R14" s="21" t="s">
        <v>5</v>
      </c>
    </row>
    <row r="15" spans="1:18" s="1" customFormat="1" ht="19.95" customHeight="1" x14ac:dyDescent="0.2">
      <c r="A15" s="54">
        <v>51</v>
      </c>
      <c r="B15" s="32" t="s">
        <v>34</v>
      </c>
      <c r="C15" s="24">
        <f t="shared" si="4"/>
        <v>132578</v>
      </c>
      <c r="D15" s="24">
        <f t="shared" si="0"/>
        <v>3977340</v>
      </c>
      <c r="E15" s="7">
        <f t="shared" si="5"/>
        <v>49.1</v>
      </c>
      <c r="G15" s="88">
        <v>51149</v>
      </c>
      <c r="H15" s="89"/>
      <c r="I15" s="89"/>
      <c r="J15" s="17" t="s">
        <v>1</v>
      </c>
      <c r="K15" s="90"/>
      <c r="L15" s="90"/>
      <c r="M15" s="90"/>
      <c r="N15" s="17" t="s">
        <v>1</v>
      </c>
      <c r="O15" s="67">
        <f t="shared" si="2"/>
        <v>2592</v>
      </c>
      <c r="P15" s="62"/>
      <c r="Q15" s="63"/>
      <c r="R15" s="21" t="s">
        <v>5</v>
      </c>
    </row>
    <row r="16" spans="1:18" ht="19.95" customHeight="1" x14ac:dyDescent="0.2">
      <c r="A16" s="54">
        <v>52</v>
      </c>
      <c r="B16" s="32" t="s">
        <v>35</v>
      </c>
      <c r="C16" s="24">
        <f t="shared" si="4"/>
        <v>19990</v>
      </c>
      <c r="D16" s="24">
        <f t="shared" si="0"/>
        <v>599700</v>
      </c>
      <c r="E16" s="7">
        <f t="shared" si="5"/>
        <v>7.4</v>
      </c>
      <c r="G16" s="61">
        <v>7712</v>
      </c>
      <c r="H16" s="62"/>
      <c r="I16" s="63"/>
      <c r="J16" s="17" t="s">
        <v>1</v>
      </c>
      <c r="K16" s="64"/>
      <c r="L16" s="65"/>
      <c r="M16" s="66"/>
      <c r="N16" s="17" t="s">
        <v>1</v>
      </c>
      <c r="O16" s="67">
        <f t="shared" si="2"/>
        <v>2592</v>
      </c>
      <c r="P16" s="62"/>
      <c r="Q16" s="63"/>
      <c r="R16" s="21" t="s">
        <v>5</v>
      </c>
    </row>
    <row r="17" spans="1:18" ht="19.95" customHeight="1" x14ac:dyDescent="0.2">
      <c r="A17" s="54">
        <v>53</v>
      </c>
      <c r="B17" s="26" t="s">
        <v>36</v>
      </c>
      <c r="C17" s="24">
        <f t="shared" si="4"/>
        <v>6190</v>
      </c>
      <c r="D17" s="24">
        <f t="shared" si="0"/>
        <v>185700</v>
      </c>
      <c r="E17" s="7">
        <f t="shared" si="5"/>
        <v>2.2999999999999998</v>
      </c>
      <c r="G17" s="61">
        <v>2388</v>
      </c>
      <c r="H17" s="62"/>
      <c r="I17" s="63"/>
      <c r="J17" s="17" t="s">
        <v>1</v>
      </c>
      <c r="K17" s="64"/>
      <c r="L17" s="65"/>
      <c r="M17" s="66"/>
      <c r="N17" s="17" t="s">
        <v>1</v>
      </c>
      <c r="O17" s="67">
        <f t="shared" si="2"/>
        <v>2592</v>
      </c>
      <c r="P17" s="62"/>
      <c r="Q17" s="63"/>
      <c r="R17" s="21" t="s">
        <v>5</v>
      </c>
    </row>
    <row r="18" spans="1:18" ht="19.95" customHeight="1" x14ac:dyDescent="0.2">
      <c r="A18" s="54">
        <v>54</v>
      </c>
      <c r="B18" s="26" t="s">
        <v>37</v>
      </c>
      <c r="C18" s="24">
        <f t="shared" si="4"/>
        <v>10508</v>
      </c>
      <c r="D18" s="24">
        <f t="shared" si="0"/>
        <v>315240</v>
      </c>
      <c r="E18" s="7">
        <f t="shared" si="5"/>
        <v>3.9</v>
      </c>
      <c r="G18" s="61">
        <v>4054</v>
      </c>
      <c r="H18" s="62"/>
      <c r="I18" s="63"/>
      <c r="J18" s="17" t="s">
        <v>1</v>
      </c>
      <c r="K18" s="64"/>
      <c r="L18" s="65"/>
      <c r="M18" s="66"/>
      <c r="N18" s="17" t="s">
        <v>1</v>
      </c>
      <c r="O18" s="67">
        <f t="shared" si="2"/>
        <v>2592</v>
      </c>
      <c r="P18" s="62"/>
      <c r="Q18" s="63"/>
      <c r="R18" s="21" t="s">
        <v>5</v>
      </c>
    </row>
    <row r="19" spans="1:18" ht="19.95" customHeight="1" x14ac:dyDescent="0.2">
      <c r="A19" s="54">
        <v>55</v>
      </c>
      <c r="B19" s="26" t="s">
        <v>38</v>
      </c>
      <c r="C19" s="24">
        <f t="shared" si="4"/>
        <v>1452</v>
      </c>
      <c r="D19" s="24">
        <f t="shared" si="0"/>
        <v>43560</v>
      </c>
      <c r="E19" s="7">
        <f t="shared" si="5"/>
        <v>0.5</v>
      </c>
      <c r="G19" s="61">
        <v>560</v>
      </c>
      <c r="H19" s="62"/>
      <c r="I19" s="63"/>
      <c r="J19" s="17" t="s">
        <v>1</v>
      </c>
      <c r="K19" s="64"/>
      <c r="L19" s="65"/>
      <c r="M19" s="66"/>
      <c r="N19" s="17" t="s">
        <v>1</v>
      </c>
      <c r="O19" s="67">
        <f t="shared" si="2"/>
        <v>2592</v>
      </c>
      <c r="P19" s="62"/>
      <c r="Q19" s="63"/>
      <c r="R19" s="21" t="s">
        <v>5</v>
      </c>
    </row>
    <row r="20" spans="1:18" s="1" customFormat="1" ht="19.95" customHeight="1" x14ac:dyDescent="0.2">
      <c r="A20" s="54">
        <v>56</v>
      </c>
      <c r="B20" s="26" t="s">
        <v>39</v>
      </c>
      <c r="C20" s="24">
        <f t="shared" si="3"/>
        <v>664</v>
      </c>
      <c r="D20" s="24">
        <f t="shared" si="0"/>
        <v>19920</v>
      </c>
      <c r="E20" s="7">
        <f t="shared" si="1"/>
        <v>0.2</v>
      </c>
      <c r="G20" s="88">
        <v>256</v>
      </c>
      <c r="H20" s="89"/>
      <c r="I20" s="89"/>
      <c r="J20" s="17" t="s">
        <v>1</v>
      </c>
      <c r="K20" s="90"/>
      <c r="L20" s="90"/>
      <c r="M20" s="90"/>
      <c r="N20" s="17" t="s">
        <v>1</v>
      </c>
      <c r="O20" s="67">
        <f t="shared" si="2"/>
        <v>2592</v>
      </c>
      <c r="P20" s="62"/>
      <c r="Q20" s="63"/>
      <c r="R20" s="21" t="s">
        <v>5</v>
      </c>
    </row>
    <row r="21" spans="1:18" s="1" customFormat="1" ht="19.95" customHeight="1" x14ac:dyDescent="0.2">
      <c r="A21" s="54">
        <v>57</v>
      </c>
      <c r="B21" s="26" t="s">
        <v>40</v>
      </c>
      <c r="C21" s="24">
        <f t="shared" si="3"/>
        <v>2488</v>
      </c>
      <c r="D21" s="24">
        <f t="shared" si="0"/>
        <v>74640</v>
      </c>
      <c r="E21" s="7">
        <f t="shared" si="1"/>
        <v>0.9</v>
      </c>
      <c r="G21" s="88">
        <v>960</v>
      </c>
      <c r="H21" s="89"/>
      <c r="I21" s="89"/>
      <c r="J21" s="17" t="s">
        <v>1</v>
      </c>
      <c r="K21" s="90"/>
      <c r="L21" s="90"/>
      <c r="M21" s="90"/>
      <c r="N21" s="17" t="s">
        <v>1</v>
      </c>
      <c r="O21" s="67">
        <f t="shared" si="2"/>
        <v>2592</v>
      </c>
      <c r="P21" s="62"/>
      <c r="Q21" s="63"/>
      <c r="R21" s="21" t="s">
        <v>5</v>
      </c>
    </row>
    <row r="22" spans="1:18" s="1" customFormat="1" ht="19.95" customHeight="1" x14ac:dyDescent="0.2">
      <c r="A22" s="54">
        <v>58</v>
      </c>
      <c r="B22" s="26" t="s">
        <v>41</v>
      </c>
      <c r="C22" s="24">
        <f t="shared" si="3"/>
        <v>829</v>
      </c>
      <c r="D22" s="24">
        <f t="shared" si="0"/>
        <v>24870</v>
      </c>
      <c r="E22" s="7">
        <f t="shared" si="1"/>
        <v>0.3</v>
      </c>
      <c r="G22" s="88">
        <v>320</v>
      </c>
      <c r="H22" s="89"/>
      <c r="I22" s="89"/>
      <c r="J22" s="17" t="s">
        <v>1</v>
      </c>
      <c r="K22" s="90"/>
      <c r="L22" s="90"/>
      <c r="M22" s="90"/>
      <c r="N22" s="17" t="s">
        <v>1</v>
      </c>
      <c r="O22" s="67">
        <f t="shared" si="2"/>
        <v>2592</v>
      </c>
      <c r="P22" s="62"/>
      <c r="Q22" s="63"/>
      <c r="R22" s="21" t="s">
        <v>5</v>
      </c>
    </row>
    <row r="23" spans="1:18" s="1" customFormat="1" ht="19.95" customHeight="1" x14ac:dyDescent="0.2">
      <c r="A23" s="54">
        <v>59</v>
      </c>
      <c r="B23" s="26" t="s">
        <v>42</v>
      </c>
      <c r="C23" s="24">
        <f t="shared" si="3"/>
        <v>664</v>
      </c>
      <c r="D23" s="24">
        <f t="shared" si="0"/>
        <v>19920</v>
      </c>
      <c r="E23" s="7">
        <f t="shared" si="1"/>
        <v>0.2</v>
      </c>
      <c r="G23" s="88">
        <v>256</v>
      </c>
      <c r="H23" s="89"/>
      <c r="I23" s="89"/>
      <c r="J23" s="17" t="s">
        <v>1</v>
      </c>
      <c r="K23" s="90"/>
      <c r="L23" s="90"/>
      <c r="M23" s="90"/>
      <c r="N23" s="17" t="s">
        <v>1</v>
      </c>
      <c r="O23" s="67">
        <f t="shared" ref="O23:O31" si="6">9*24*12</f>
        <v>2592</v>
      </c>
      <c r="P23" s="62"/>
      <c r="Q23" s="63"/>
      <c r="R23" s="21" t="s">
        <v>5</v>
      </c>
    </row>
    <row r="24" spans="1:18" ht="19.95" customHeight="1" x14ac:dyDescent="0.2">
      <c r="A24" s="54">
        <v>60</v>
      </c>
      <c r="B24" s="26" t="s">
        <v>43</v>
      </c>
      <c r="C24" s="24">
        <f t="shared" si="3"/>
        <v>995</v>
      </c>
      <c r="D24" s="24">
        <f t="shared" si="0"/>
        <v>29850</v>
      </c>
      <c r="E24" s="7">
        <f t="shared" si="1"/>
        <v>0.4</v>
      </c>
      <c r="G24" s="61">
        <v>384</v>
      </c>
      <c r="H24" s="62"/>
      <c r="I24" s="63"/>
      <c r="J24" s="17" t="s">
        <v>1</v>
      </c>
      <c r="K24" s="64"/>
      <c r="L24" s="65"/>
      <c r="M24" s="66"/>
      <c r="N24" s="17" t="s">
        <v>1</v>
      </c>
      <c r="O24" s="67">
        <f t="shared" si="6"/>
        <v>2592</v>
      </c>
      <c r="P24" s="62"/>
      <c r="Q24" s="63"/>
      <c r="R24" s="21" t="s">
        <v>5</v>
      </c>
    </row>
    <row r="25" spans="1:18" ht="19.95" customHeight="1" x14ac:dyDescent="0.2">
      <c r="A25" s="54">
        <v>61</v>
      </c>
      <c r="B25" s="32" t="s">
        <v>44</v>
      </c>
      <c r="C25" s="24">
        <f t="shared" si="3"/>
        <v>118117</v>
      </c>
      <c r="D25" s="24">
        <f t="shared" si="0"/>
        <v>3543510</v>
      </c>
      <c r="E25" s="7">
        <f t="shared" si="1"/>
        <v>43.7</v>
      </c>
      <c r="G25" s="61">
        <v>45570</v>
      </c>
      <c r="H25" s="62"/>
      <c r="I25" s="63"/>
      <c r="J25" s="17" t="s">
        <v>1</v>
      </c>
      <c r="K25" s="64"/>
      <c r="L25" s="65"/>
      <c r="M25" s="66"/>
      <c r="N25" s="17" t="s">
        <v>1</v>
      </c>
      <c r="O25" s="67">
        <f t="shared" si="6"/>
        <v>2592</v>
      </c>
      <c r="P25" s="62"/>
      <c r="Q25" s="63"/>
      <c r="R25" s="21" t="s">
        <v>5</v>
      </c>
    </row>
    <row r="26" spans="1:18" ht="19.95" customHeight="1" x14ac:dyDescent="0.2">
      <c r="A26" s="54">
        <v>62</v>
      </c>
      <c r="B26" s="32" t="s">
        <v>54</v>
      </c>
      <c r="C26" s="24">
        <f t="shared" si="3"/>
        <v>1866</v>
      </c>
      <c r="D26" s="24">
        <f t="shared" si="0"/>
        <v>55980</v>
      </c>
      <c r="E26" s="7">
        <f t="shared" si="1"/>
        <v>0.7</v>
      </c>
      <c r="G26" s="61">
        <v>720</v>
      </c>
      <c r="H26" s="62"/>
      <c r="I26" s="63"/>
      <c r="J26" s="17" t="s">
        <v>1</v>
      </c>
      <c r="K26" s="64"/>
      <c r="L26" s="65"/>
      <c r="M26" s="66"/>
      <c r="N26" s="17" t="s">
        <v>1</v>
      </c>
      <c r="O26" s="67">
        <f t="shared" si="6"/>
        <v>2592</v>
      </c>
      <c r="P26" s="62"/>
      <c r="Q26" s="63"/>
      <c r="R26" s="21" t="s">
        <v>5</v>
      </c>
    </row>
    <row r="27" spans="1:18" ht="19.95" customHeight="1" x14ac:dyDescent="0.2">
      <c r="A27" s="54">
        <v>63</v>
      </c>
      <c r="B27" s="32" t="s">
        <v>55</v>
      </c>
      <c r="C27" s="24">
        <f t="shared" si="3"/>
        <v>2074</v>
      </c>
      <c r="D27" s="24">
        <f t="shared" si="0"/>
        <v>62220</v>
      </c>
      <c r="E27" s="7">
        <f t="shared" si="1"/>
        <v>0.8</v>
      </c>
      <c r="G27" s="61">
        <v>800</v>
      </c>
      <c r="H27" s="62"/>
      <c r="I27" s="63"/>
      <c r="J27" s="17" t="s">
        <v>1</v>
      </c>
      <c r="K27" s="64"/>
      <c r="L27" s="65"/>
      <c r="M27" s="66"/>
      <c r="N27" s="17" t="s">
        <v>1</v>
      </c>
      <c r="O27" s="67">
        <f t="shared" si="6"/>
        <v>2592</v>
      </c>
      <c r="P27" s="62"/>
      <c r="Q27" s="63"/>
      <c r="R27" s="21" t="s">
        <v>5</v>
      </c>
    </row>
    <row r="28" spans="1:18" ht="19.95" customHeight="1" x14ac:dyDescent="0.2">
      <c r="A28" s="54">
        <v>64</v>
      </c>
      <c r="B28" s="32" t="s">
        <v>45</v>
      </c>
      <c r="C28" s="24">
        <f t="shared" ref="C28:C29" si="7">ROUND((G28-K28)/1000*O28,0)</f>
        <v>622</v>
      </c>
      <c r="D28" s="24">
        <f t="shared" si="0"/>
        <v>18660</v>
      </c>
      <c r="E28" s="7">
        <f t="shared" ref="E28:E29" si="8">ROUND((C28*0.37/1000),1)</f>
        <v>0.2</v>
      </c>
      <c r="G28" s="61">
        <v>240</v>
      </c>
      <c r="H28" s="62"/>
      <c r="I28" s="63"/>
      <c r="J28" s="17" t="s">
        <v>1</v>
      </c>
      <c r="K28" s="64"/>
      <c r="L28" s="65"/>
      <c r="M28" s="66"/>
      <c r="N28" s="17" t="s">
        <v>1</v>
      </c>
      <c r="O28" s="67">
        <f t="shared" si="6"/>
        <v>2592</v>
      </c>
      <c r="P28" s="62"/>
      <c r="Q28" s="63"/>
      <c r="R28" s="21" t="s">
        <v>5</v>
      </c>
    </row>
    <row r="29" spans="1:18" s="1" customFormat="1" ht="19.95" customHeight="1" x14ac:dyDescent="0.2">
      <c r="A29" s="54">
        <v>65</v>
      </c>
      <c r="B29" s="32" t="s">
        <v>46</v>
      </c>
      <c r="C29" s="28">
        <f t="shared" si="7"/>
        <v>1452</v>
      </c>
      <c r="D29" s="24">
        <f t="shared" si="0"/>
        <v>43560</v>
      </c>
      <c r="E29" s="29">
        <f t="shared" si="8"/>
        <v>0.5</v>
      </c>
      <c r="G29" s="61">
        <v>560</v>
      </c>
      <c r="H29" s="62"/>
      <c r="I29" s="63"/>
      <c r="J29" s="30" t="s">
        <v>1</v>
      </c>
      <c r="K29" s="64"/>
      <c r="L29" s="65"/>
      <c r="M29" s="66"/>
      <c r="N29" s="30" t="s">
        <v>1</v>
      </c>
      <c r="O29" s="68">
        <f t="shared" si="6"/>
        <v>2592</v>
      </c>
      <c r="P29" s="69"/>
      <c r="Q29" s="70"/>
      <c r="R29" s="31" t="s">
        <v>5</v>
      </c>
    </row>
    <row r="30" spans="1:18" ht="19.95" customHeight="1" x14ac:dyDescent="0.2">
      <c r="A30" s="54">
        <v>66</v>
      </c>
      <c r="B30" s="26" t="s">
        <v>47</v>
      </c>
      <c r="C30" s="24">
        <f t="shared" si="3"/>
        <v>126236</v>
      </c>
      <c r="D30" s="24">
        <f t="shared" si="0"/>
        <v>3787080</v>
      </c>
      <c r="E30" s="7">
        <f t="shared" si="1"/>
        <v>46.7</v>
      </c>
      <c r="G30" s="84">
        <v>48702</v>
      </c>
      <c r="H30" s="85"/>
      <c r="I30" s="86"/>
      <c r="J30" s="17" t="s">
        <v>1</v>
      </c>
      <c r="K30" s="74"/>
      <c r="L30" s="75"/>
      <c r="M30" s="76"/>
      <c r="N30" s="17" t="s">
        <v>1</v>
      </c>
      <c r="O30" s="67">
        <f t="shared" si="6"/>
        <v>2592</v>
      </c>
      <c r="P30" s="62"/>
      <c r="Q30" s="63"/>
      <c r="R30" s="21" t="s">
        <v>5</v>
      </c>
    </row>
    <row r="31" spans="1:18" s="1" customFormat="1" ht="19.95" customHeight="1" thickBot="1" x14ac:dyDescent="0.25">
      <c r="A31" s="55">
        <v>67</v>
      </c>
      <c r="B31" s="27" t="s">
        <v>48</v>
      </c>
      <c r="C31" s="25">
        <f t="shared" si="3"/>
        <v>42688</v>
      </c>
      <c r="D31" s="25">
        <f t="shared" si="0"/>
        <v>1280640</v>
      </c>
      <c r="E31" s="8">
        <f t="shared" si="1"/>
        <v>15.8</v>
      </c>
      <c r="G31" s="77">
        <v>16469</v>
      </c>
      <c r="H31" s="78"/>
      <c r="I31" s="79"/>
      <c r="J31" s="18" t="s">
        <v>1</v>
      </c>
      <c r="K31" s="80"/>
      <c r="L31" s="81"/>
      <c r="M31" s="82"/>
      <c r="N31" s="18" t="s">
        <v>1</v>
      </c>
      <c r="O31" s="83">
        <f t="shared" si="6"/>
        <v>2592</v>
      </c>
      <c r="P31" s="78"/>
      <c r="Q31" s="79"/>
      <c r="R31" s="22" t="s">
        <v>5</v>
      </c>
    </row>
    <row r="32" spans="1:18" s="1" customFormat="1" ht="19.95" customHeight="1" thickTop="1" thickBot="1" x14ac:dyDescent="0.25">
      <c r="A32" s="103" t="s">
        <v>8</v>
      </c>
      <c r="B32" s="104"/>
      <c r="C32" s="9">
        <f>SUM(C6:C31)</f>
        <v>665187</v>
      </c>
      <c r="D32" s="9">
        <f>SUM(D6:D31)</f>
        <v>19955610</v>
      </c>
      <c r="E32" s="10">
        <f>SUM(E6:E31)</f>
        <v>246.10000000000002</v>
      </c>
      <c r="G32" s="87">
        <f>SUM(G6:I31)</f>
        <v>256631</v>
      </c>
      <c r="H32" s="72"/>
      <c r="I32" s="73"/>
      <c r="J32" s="19" t="s">
        <v>1</v>
      </c>
      <c r="K32" s="71">
        <f>SUM(K6:M31)</f>
        <v>0</v>
      </c>
      <c r="L32" s="72"/>
      <c r="M32" s="73"/>
      <c r="N32" s="19" t="s">
        <v>1</v>
      </c>
      <c r="O32" s="71">
        <f>AVERAGE(O6:Q31)</f>
        <v>2592</v>
      </c>
      <c r="P32" s="72"/>
      <c r="Q32" s="73"/>
      <c r="R32" s="23" t="s">
        <v>5</v>
      </c>
    </row>
    <row r="33" spans="1:1" x14ac:dyDescent="0.2">
      <c r="A33" s="1" t="s">
        <v>19</v>
      </c>
    </row>
  </sheetData>
  <sheetProtection sheet="1" objects="1" scenarios="1" selectLockedCells="1"/>
  <mergeCells count="91">
    <mergeCell ref="G18:I18"/>
    <mergeCell ref="K18:M18"/>
    <mergeCell ref="O18:Q18"/>
    <mergeCell ref="G19:I19"/>
    <mergeCell ref="K19:M19"/>
    <mergeCell ref="O19:Q19"/>
    <mergeCell ref="G16:I16"/>
    <mergeCell ref="K16:M16"/>
    <mergeCell ref="O16:Q16"/>
    <mergeCell ref="G17:I17"/>
    <mergeCell ref="K17:M17"/>
    <mergeCell ref="O17:Q17"/>
    <mergeCell ref="G14:I14"/>
    <mergeCell ref="K14:M14"/>
    <mergeCell ref="O14:Q14"/>
    <mergeCell ref="G15:I15"/>
    <mergeCell ref="K15:M15"/>
    <mergeCell ref="O15:Q15"/>
    <mergeCell ref="K12:M12"/>
    <mergeCell ref="O12:Q12"/>
    <mergeCell ref="G13:I13"/>
    <mergeCell ref="K13:M13"/>
    <mergeCell ref="O13:Q13"/>
    <mergeCell ref="A32:B32"/>
    <mergeCell ref="O22:Q22"/>
    <mergeCell ref="O27:Q27"/>
    <mergeCell ref="G24:I24"/>
    <mergeCell ref="K24:M24"/>
    <mergeCell ref="O24:Q24"/>
    <mergeCell ref="G27:I27"/>
    <mergeCell ref="K27:M27"/>
    <mergeCell ref="G22:I22"/>
    <mergeCell ref="K22:M22"/>
    <mergeCell ref="G25:I25"/>
    <mergeCell ref="K25:M25"/>
    <mergeCell ref="O25:Q25"/>
    <mergeCell ref="G26:I26"/>
    <mergeCell ref="K26:M26"/>
    <mergeCell ref="O26:Q26"/>
    <mergeCell ref="G23:I23"/>
    <mergeCell ref="G10:I10"/>
    <mergeCell ref="K10:M10"/>
    <mergeCell ref="O10:Q10"/>
    <mergeCell ref="G11:I11"/>
    <mergeCell ref="K11:M11"/>
    <mergeCell ref="O11:Q11"/>
    <mergeCell ref="G20:I20"/>
    <mergeCell ref="K20:M20"/>
    <mergeCell ref="O20:Q20"/>
    <mergeCell ref="G21:I21"/>
    <mergeCell ref="K21:M21"/>
    <mergeCell ref="O21:Q21"/>
    <mergeCell ref="K23:M23"/>
    <mergeCell ref="O23:Q23"/>
    <mergeCell ref="G12:I12"/>
    <mergeCell ref="G4:J4"/>
    <mergeCell ref="K4:N4"/>
    <mergeCell ref="O4:R4"/>
    <mergeCell ref="G2:N2"/>
    <mergeCell ref="A3:E3"/>
    <mergeCell ref="G3:N3"/>
    <mergeCell ref="O3:R3"/>
    <mergeCell ref="A5:E5"/>
    <mergeCell ref="G6:I6"/>
    <mergeCell ref="K6:M6"/>
    <mergeCell ref="O6:Q6"/>
    <mergeCell ref="G7:I7"/>
    <mergeCell ref="K7:M7"/>
    <mergeCell ref="O7:Q7"/>
    <mergeCell ref="G5:R5"/>
    <mergeCell ref="G8:I8"/>
    <mergeCell ref="K8:M8"/>
    <mergeCell ref="O8:Q8"/>
    <mergeCell ref="G9:I9"/>
    <mergeCell ref="K9:M9"/>
    <mergeCell ref="O9:Q9"/>
    <mergeCell ref="K32:M32"/>
    <mergeCell ref="O32:Q32"/>
    <mergeCell ref="K30:M30"/>
    <mergeCell ref="O30:Q30"/>
    <mergeCell ref="G31:I31"/>
    <mergeCell ref="K31:M31"/>
    <mergeCell ref="O31:Q31"/>
    <mergeCell ref="G30:I30"/>
    <mergeCell ref="G32:I32"/>
    <mergeCell ref="G28:I28"/>
    <mergeCell ref="K28:M28"/>
    <mergeCell ref="O28:Q28"/>
    <mergeCell ref="G29:I29"/>
    <mergeCell ref="K29:M29"/>
    <mergeCell ref="O29:Q29"/>
  </mergeCells>
  <phoneticPr fontI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様式第４－３号</vt:lpstr>
      <vt:lpstr>様式第４－４号</vt:lpstr>
      <vt:lpstr>'様式第４－３号'!Print_Area</vt:lpstr>
      <vt:lpstr>'様式第４－４号'!Print_Area</vt:lpstr>
      <vt:lpstr>'様式第４－４号'!Print_Titles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宮脇 万友</cp:lastModifiedBy>
  <cp:lastPrinted>2025-02-10T01:44:33Z</cp:lastPrinted>
  <dcterms:created xsi:type="dcterms:W3CDTF">2022-01-11T04:42:18Z</dcterms:created>
  <dcterms:modified xsi:type="dcterms:W3CDTF">2025-02-10T01:46:25Z</dcterms:modified>
</cp:coreProperties>
</file>