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250227（訂正分）ＬＥＤ化事業　令和7年度分\見え消し版\"/>
    </mc:Choice>
  </mc:AlternateContent>
  <xr:revisionPtr revIDLastSave="0" documentId="13_ncr:1_{DEA74EB0-60E7-4086-AB83-6827E2B1DD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'様式第４－４号'!$A$1:$R$29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4" i="6"/>
  <c r="D15" i="6"/>
  <c r="D17" i="6"/>
  <c r="D19" i="6"/>
  <c r="D20" i="6"/>
  <c r="D21" i="6"/>
  <c r="D23" i="6"/>
  <c r="O24" i="6"/>
  <c r="K24" i="6"/>
  <c r="G24" i="6"/>
  <c r="O21" i="6"/>
  <c r="C21" i="6" s="1"/>
  <c r="O20" i="6"/>
  <c r="C20" i="6"/>
  <c r="E20" i="6" s="1"/>
  <c r="E21" i="6" l="1"/>
  <c r="C10" i="6" l="1"/>
  <c r="C12" i="6"/>
  <c r="C16" i="6"/>
  <c r="C17" i="6"/>
  <c r="E17" i="6" s="1"/>
  <c r="C18" i="6"/>
  <c r="D7" i="3"/>
  <c r="O6" i="6"/>
  <c r="C6" i="6" s="1"/>
  <c r="D6" i="6" s="1"/>
  <c r="O23" i="6"/>
  <c r="C23" i="6" s="1"/>
  <c r="O22" i="6"/>
  <c r="C22" i="6" s="1"/>
  <c r="D22" i="6" s="1"/>
  <c r="O16" i="6"/>
  <c r="O17" i="6"/>
  <c r="O18" i="6"/>
  <c r="O19" i="6"/>
  <c r="C19" i="6" s="1"/>
  <c r="C7" i="3"/>
  <c r="B7" i="3"/>
  <c r="O15" i="6"/>
  <c r="C15" i="6" s="1"/>
  <c r="O14" i="6"/>
  <c r="C14" i="6" s="1"/>
  <c r="O13" i="6"/>
  <c r="C13" i="6" s="1"/>
  <c r="D13" i="6" s="1"/>
  <c r="O12" i="6"/>
  <c r="O11" i="6"/>
  <c r="C11" i="6" s="1"/>
  <c r="O10" i="6"/>
  <c r="O9" i="6"/>
  <c r="C9" i="6" s="1"/>
  <c r="O8" i="6"/>
  <c r="C8" i="6" s="1"/>
  <c r="O7" i="6"/>
  <c r="C7" i="6" s="1"/>
  <c r="E18" i="6" l="1"/>
  <c r="D18" i="6"/>
  <c r="C24" i="6"/>
  <c r="B8" i="3" s="1"/>
  <c r="D16" i="6"/>
  <c r="D24" i="6" s="1"/>
  <c r="E22" i="6"/>
  <c r="E19" i="6"/>
  <c r="E16" i="6"/>
  <c r="E12" i="6"/>
  <c r="E7" i="6"/>
  <c r="E8" i="6"/>
  <c r="E9" i="6"/>
  <c r="E13" i="6"/>
  <c r="E15" i="6"/>
  <c r="E6" i="6"/>
  <c r="E11" i="6"/>
  <c r="E14" i="6"/>
  <c r="E10" i="6"/>
  <c r="E23" i="6"/>
  <c r="E24" i="6" l="1"/>
  <c r="D8" i="3" s="1"/>
  <c r="F8" i="3" s="1"/>
  <c r="H8" i="3" s="1"/>
  <c r="D10" i="3" s="1"/>
  <c r="C8" i="3"/>
</calcChain>
</file>

<file path=xl/sharedStrings.xml><?xml version="1.0" encoding="utf-8"?>
<sst xmlns="http://schemas.openxmlformats.org/spreadsheetml/2006/main" count="104" uniqueCount="49">
  <si>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</si>
  <si>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</si>
  <si>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</si>
  <si>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</si>
  <si>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</si>
  <si>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</si>
  <si>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</si>
  <si>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</si>
  <si>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</si>
  <si>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</si>
  <si>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</si>
  <si>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</si>
  <si>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</si>
  <si>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</si>
  <si>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</si>
  <si>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</si>
  <si>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</si>
  <si>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</si>
  <si>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</si>
  <si>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</si>
  <si>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</si>
  <si>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</si>
  <si>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</si>
  <si>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木太北部コミュニティセンター</t>
    <phoneticPr fontId="15"/>
  </si>
  <si>
    <t>木太南コミュニティセンター</t>
    <phoneticPr fontId="15"/>
  </si>
  <si>
    <t>二番丁コミュニティセンター</t>
    <rPh sb="0" eb="1">
      <t>ニ</t>
    </rPh>
    <phoneticPr fontId="15"/>
  </si>
  <si>
    <t>四番丁コミュニティセンター</t>
    <phoneticPr fontId="15"/>
  </si>
  <si>
    <t>亀阜コミュニティセンター</t>
    <phoneticPr fontId="15"/>
  </si>
  <si>
    <t>日新コミュニティセンター</t>
    <phoneticPr fontId="15"/>
  </si>
  <si>
    <t>築地コミュニティセンター</t>
    <phoneticPr fontId="15"/>
  </si>
  <si>
    <t>高松市コミュニティ連合会</t>
    <rPh sb="0" eb="3">
      <t>タカマツシ</t>
    </rPh>
    <rPh sb="9" eb="12">
      <t>レンゴウカイ</t>
    </rPh>
    <phoneticPr fontId="15"/>
  </si>
  <si>
    <t>古高松南コミュニティセンター</t>
    <phoneticPr fontId="15"/>
  </si>
  <si>
    <t>屋島西コミュニティセンター</t>
    <phoneticPr fontId="15"/>
  </si>
  <si>
    <t>屋島東コミュニティセンター</t>
    <phoneticPr fontId="15"/>
  </si>
  <si>
    <t>古高松コミュニティセンター</t>
    <phoneticPr fontId="15"/>
  </si>
  <si>
    <t>庵治コミュニティセンター</t>
    <rPh sb="0" eb="2">
      <t>アジ</t>
    </rPh>
    <phoneticPr fontId="15"/>
  </si>
  <si>
    <t>大町コミュニティセンター</t>
    <phoneticPr fontId="15"/>
  </si>
  <si>
    <t>埋蔵文化財センター</t>
    <phoneticPr fontId="15"/>
  </si>
  <si>
    <t>創造支援センター</t>
    <phoneticPr fontId="15"/>
  </si>
  <si>
    <t>総合教育センター</t>
    <phoneticPr fontId="15"/>
  </si>
  <si>
    <t>環境業務センター</t>
    <phoneticPr fontId="15"/>
  </si>
  <si>
    <t>　　のCo2排出量削減効果が見込まれます。</t>
    <rPh sb="14" eb="16">
      <t>ミコ</t>
    </rPh>
    <phoneticPr fontId="1"/>
  </si>
  <si>
    <t>　現状に対し、</t>
    <phoneticPr fontId="1"/>
  </si>
  <si>
    <t>Co2排出量
削減後の数値</t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</si>
  <si>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</si>
  <si>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令和7年度分</t>
    <rPh sb="0" eb="2">
      <t>レイワ</t>
    </rPh>
    <rPh sb="3" eb="4">
      <t>ネン</t>
    </rPh>
    <rPh sb="4" eb="5">
      <t>ド</t>
    </rPh>
    <rPh sb="5" eb="6">
      <t>ブン</t>
    </rPh>
    <phoneticPr fontId="1"/>
  </si>
  <si>
    <t>A施設群</t>
    <rPh sb="1" eb="3">
      <t>シセツ</t>
    </rPh>
    <rPh sb="3" eb="4">
      <t>グン</t>
    </rPh>
    <phoneticPr fontId="1"/>
  </si>
  <si>
    <t>A施設群（No.1～18　計18施設）</t>
    <rPh sb="1" eb="3">
      <t>シセツ</t>
    </rPh>
    <rPh sb="3" eb="4">
      <t>グン</t>
    </rPh>
    <phoneticPr fontId="1"/>
  </si>
  <si>
    <t>A施設群（No.1～18　計18施設）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</si>
</sst>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38" fontId="6" fillId="2" borderId="15" xfId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6" xfId="3" applyFont="1" applyFill="1" applyBorder="1">
      <alignment vertical="center"/>
    </xf>
    <xf numFmtId="0" fontId="6" fillId="3" borderId="18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6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38" fontId="6" fillId="2" borderId="1" xfId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0" fontId="6" fillId="3" borderId="43" xfId="3" applyFont="1" applyFill="1" applyBorder="1" applyAlignment="1">
      <alignment horizontal="center" vertical="center"/>
    </xf>
    <xf numFmtId="0" fontId="6" fillId="3" borderId="50" xfId="3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42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41" xfId="0" applyFont="1" applyBorder="1">
      <alignment vertical="center"/>
    </xf>
    <xf numFmtId="38" fontId="6" fillId="6" borderId="2" xfId="1" applyFont="1" applyFill="1" applyBorder="1" applyAlignment="1">
      <alignment horizontal="right" vertical="center"/>
    </xf>
    <xf numFmtId="176" fontId="6" fillId="6" borderId="16" xfId="1" applyNumberFormat="1" applyFont="1" applyFill="1" applyBorder="1" applyAlignment="1">
      <alignment horizontal="right" vertical="center"/>
    </xf>
    <xf numFmtId="38" fontId="6" fillId="6" borderId="6" xfId="1" applyFont="1" applyFill="1" applyBorder="1" applyAlignment="1">
      <alignment horizontal="right" vertical="center"/>
    </xf>
    <xf numFmtId="176" fontId="6" fillId="6" borderId="7" xfId="1" applyNumberFormat="1" applyFont="1" applyFill="1" applyBorder="1" applyAlignment="1">
      <alignment horizontal="right" vertical="center"/>
    </xf>
    <xf numFmtId="38" fontId="6" fillId="6" borderId="20" xfId="1" applyFont="1" applyFill="1" applyBorder="1" applyAlignment="1" applyProtection="1">
      <alignment vertical="center"/>
    </xf>
    <xf numFmtId="38" fontId="6" fillId="6" borderId="40" xfId="1" applyFont="1" applyFill="1" applyBorder="1" applyAlignment="1" applyProtection="1">
      <alignment vertical="center"/>
    </xf>
    <xf numFmtId="176" fontId="6" fillId="6" borderId="41" xfId="0" applyNumberFormat="1" applyFont="1" applyFill="1" applyBorder="1" applyAlignment="1">
      <alignment horizontal="right" vertical="center"/>
    </xf>
    <xf numFmtId="176" fontId="5" fillId="6" borderId="1" xfId="4" applyNumberFormat="1" applyFont="1" applyFill="1" applyBorder="1" applyAlignment="1" applyProtection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2" borderId="17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4" borderId="24" xfId="1" applyFont="1" applyFill="1" applyBorder="1" applyAlignment="1" applyProtection="1">
      <alignment vertical="center"/>
      <protection locked="0"/>
    </xf>
    <xf numFmtId="38" fontId="6" fillId="4" borderId="3" xfId="1" applyFont="1" applyFill="1" applyBorder="1" applyAlignment="1" applyProtection="1">
      <alignment vertical="center"/>
      <protection locked="0"/>
    </xf>
    <xf numFmtId="38" fontId="6" fillId="4" borderId="25" xfId="1" applyFont="1" applyFill="1" applyBorder="1" applyAlignment="1" applyProtection="1">
      <alignment vertical="center"/>
      <protection locked="0"/>
    </xf>
    <xf numFmtId="38" fontId="6" fillId="2" borderId="24" xfId="1" applyFont="1" applyFill="1" applyBorder="1" applyAlignment="1">
      <alignment vertical="center"/>
    </xf>
    <xf numFmtId="38" fontId="6" fillId="2" borderId="47" xfId="1" applyFont="1" applyFill="1" applyBorder="1" applyAlignment="1">
      <alignment vertical="center"/>
    </xf>
    <xf numFmtId="38" fontId="6" fillId="2" borderId="48" xfId="1" applyFont="1" applyFill="1" applyBorder="1" applyAlignment="1">
      <alignment vertical="center"/>
    </xf>
    <xf numFmtId="38" fontId="6" fillId="2" borderId="49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32" xfId="1" applyFont="1" applyFill="1" applyBorder="1" applyAlignment="1">
      <alignment vertical="center"/>
    </xf>
    <xf numFmtId="38" fontId="6" fillId="4" borderId="46" xfId="1" applyFont="1" applyFill="1" applyBorder="1" applyAlignment="1" applyProtection="1">
      <alignment vertical="center"/>
      <protection locked="0"/>
    </xf>
    <xf numFmtId="38" fontId="6" fillId="4" borderId="44" xfId="1" applyFont="1" applyFill="1" applyBorder="1" applyAlignment="1" applyProtection="1">
      <alignment vertical="center"/>
      <protection locked="0"/>
    </xf>
    <xf numFmtId="38" fontId="6" fillId="4" borderId="45" xfId="1" applyFont="1" applyFill="1" applyBorder="1" applyAlignment="1" applyProtection="1">
      <alignment vertical="center"/>
      <protection locked="0"/>
    </xf>
    <xf numFmtId="38" fontId="6" fillId="2" borderId="26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2" borderId="28" xfId="1" applyFont="1" applyFill="1" applyBorder="1" applyAlignment="1">
      <alignment vertical="center"/>
    </xf>
    <xf numFmtId="38" fontId="6" fillId="4" borderId="29" xfId="1" applyFont="1" applyFill="1" applyBorder="1" applyAlignment="1" applyProtection="1">
      <alignment vertical="center"/>
      <protection locked="0"/>
    </xf>
    <xf numFmtId="38" fontId="6" fillId="4" borderId="27" xfId="1" applyFont="1" applyFill="1" applyBorder="1" applyAlignment="1" applyProtection="1">
      <alignment vertical="center"/>
      <protection locked="0"/>
    </xf>
    <xf numFmtId="38" fontId="6" fillId="4" borderId="28" xfId="1" applyFont="1" applyFill="1" applyBorder="1" applyAlignment="1" applyProtection="1">
      <alignment vertical="center"/>
      <protection locked="0"/>
    </xf>
    <xf numFmtId="38" fontId="6" fillId="2" borderId="29" xfId="1" applyFont="1" applyFill="1" applyBorder="1" applyAlignment="1">
      <alignment vertical="center"/>
    </xf>
    <xf numFmtId="38" fontId="6" fillId="6" borderId="15" xfId="1" applyFont="1" applyFill="1" applyBorder="1" applyAlignment="1">
      <alignment vertical="center"/>
    </xf>
    <xf numFmtId="38" fontId="6" fillId="6" borderId="44" xfId="1" applyFont="1" applyFill="1" applyBorder="1" applyAlignment="1">
      <alignment vertical="center"/>
    </xf>
    <xf numFmtId="38" fontId="6" fillId="6" borderId="45" xfId="1" applyFont="1" applyFill="1" applyBorder="1" applyAlignment="1">
      <alignment vertical="center"/>
    </xf>
    <xf numFmtId="38" fontId="6" fillId="6" borderId="9" xfId="1" applyFont="1" applyFill="1" applyBorder="1" applyAlignment="1">
      <alignment vertical="center"/>
    </xf>
    <xf numFmtId="38" fontId="6" fillId="6" borderId="20" xfId="1" applyFont="1" applyFill="1" applyBorder="1" applyAlignment="1">
      <alignment vertical="center"/>
    </xf>
    <xf numFmtId="38" fontId="6" fillId="6" borderId="32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7" fillId="3" borderId="21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7" fillId="3" borderId="23" xfId="1" applyFont="1" applyFill="1" applyBorder="1" applyAlignment="1">
      <alignment horizontal="center" vertical="center"/>
    </xf>
    <xf numFmtId="38" fontId="6" fillId="2" borderId="33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4" borderId="2" xfId="1" applyFont="1" applyFill="1" applyBorder="1" applyAlignment="1" applyProtection="1">
      <alignment vertical="center"/>
      <protection locked="0"/>
    </xf>
    <xf numFmtId="0" fontId="6" fillId="3" borderId="34" xfId="3" applyFont="1" applyFill="1" applyBorder="1" applyAlignment="1">
      <alignment horizontal="center" vertical="center" wrapText="1"/>
    </xf>
    <xf numFmtId="0" fontId="6" fillId="3" borderId="35" xfId="3" applyFont="1" applyFill="1" applyBorder="1" applyAlignment="1">
      <alignment horizontal="center" vertical="center"/>
    </xf>
    <xf numFmtId="0" fontId="6" fillId="3" borderId="35" xfId="3" applyFont="1" applyFill="1" applyBorder="1" applyAlignment="1">
      <alignment horizontal="center" vertical="center" wrapText="1"/>
    </xf>
    <xf numFmtId="0" fontId="6" fillId="3" borderId="36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6" fillId="3" borderId="37" xfId="3" applyFont="1" applyFill="1" applyBorder="1" applyAlignment="1">
      <alignment horizontal="center" vertical="center" shrinkToFit="1"/>
    </xf>
    <xf numFmtId="0" fontId="6" fillId="3" borderId="38" xfId="3" applyFont="1" applyFill="1" applyBorder="1" applyAlignment="1">
      <alignment horizontal="center" vertical="center" shrinkToFit="1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451425</xdr:colOff>
      <xdr:row>24</xdr:row>
      <xdr:rowOff>111495</xdr:rowOff>
    </xdr:from>
    <xdr:to>
      <xdr:col>14</xdr:col>
      <xdr:colOff>203200</xdr:colOff>
      <xdr:row>28</xdr:row>
      <xdr:rowOff>114300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5C89C1CE-D052-6944-110E-FBBFF0A64291}"/>
            </a:ext>
          </a:extLst>
        </xdr:cNvPr>
        <xdr:cNvSpPr/>
      </xdr:nvSpPr>
      <xdr:spPr>
        <a:xfrm>
          <a:off x="9849425" y="6931395"/>
          <a:ext cx="2799775" cy="866405"/>
        </a:xfrm>
        <a:prstGeom prst="borderCallout1">
          <a:avLst>
            <a:gd name="adj1" fmla="val 49659"/>
            <a:gd name="adj2" fmla="val -130"/>
            <a:gd name="adj3" fmla="val -76662"/>
            <a:gd name="adj4" fmla="val -1656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照明器具一覧に合わせ、現状の電気容量を修正しております。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Normal="100" zoomScaleSheetLayoutView="100" workbookViewId="0">
      <selection activeCell="A3" sqref="A3:D3"/>
    </sheetView>
  </sheetViews>
  <sheetFormatPr defaultRowHeight="17.399999999999999" x14ac:dyDescent="0.2"/>
  <cols>
    <col min="1" max="1" width="21.109375" style="44" customWidth="1"/>
    <col min="2" max="4" width="21.109375" style="35" customWidth="1"/>
    <col min="5" max="5" width="8.88671875" style="35"/>
    <col min="6" max="8" width="14.77734375" style="35" customWidth="1"/>
    <col min="9" max="16384" width="8.88671875" style="35"/>
  </cols>
  <sheetData>
    <row r="1" spans="1:8" ht="21" customHeight="1" x14ac:dyDescent="0.2">
      <c r="A1" s="34" t="s">
        <v>14</v>
      </c>
      <c r="D1" s="36"/>
    </row>
    <row r="2" spans="1:8" ht="12" customHeight="1" x14ac:dyDescent="0.2">
      <c r="A2" s="34"/>
      <c r="D2" s="36"/>
    </row>
    <row r="3" spans="1:8" ht="27" customHeight="1" x14ac:dyDescent="0.2">
      <c r="A3" s="63" t="s">
        <v>9</v>
      </c>
      <c r="B3" s="63"/>
      <c r="C3" s="63"/>
      <c r="D3" s="63"/>
    </row>
    <row r="4" spans="1:8" ht="12" customHeight="1" x14ac:dyDescent="0.2">
      <c r="A4" s="34"/>
      <c r="D4" s="36"/>
    </row>
    <row r="5" spans="1:8" ht="18" customHeight="1" thickBot="1" x14ac:dyDescent="0.25">
      <c r="A5" s="59"/>
      <c r="B5" s="59"/>
      <c r="C5" s="59"/>
      <c r="D5" s="59"/>
    </row>
    <row r="6" spans="1:8" ht="27" customHeight="1" thickBot="1" x14ac:dyDescent="0.25">
      <c r="A6" s="60" t="s">
        <v>45</v>
      </c>
      <c r="B6" s="61"/>
      <c r="C6" s="61"/>
      <c r="D6" s="62"/>
      <c r="F6" s="35" t="s">
        <v>22</v>
      </c>
    </row>
    <row r="7" spans="1:8" ht="78" customHeight="1" x14ac:dyDescent="0.2">
      <c r="A7" s="37" t="s">
        <v>16</v>
      </c>
      <c r="B7" s="38" t="str">
        <f>'様式第４－４号'!C4</f>
        <v>①電力使用量削減効果
(kWh/年)</v>
      </c>
      <c r="C7" s="39" t="str">
        <f>'様式第４－４号'!D4</f>
        <v>②電気料金削減効果
(円/年)
【①×30円/kWh】</v>
      </c>
      <c r="D7" s="40" t="str">
        <f>'様式第４－４号'!E4</f>
        <v>③Co2排出量削減効果
(t-CO2/kWh/年)
CO2排出係数
0.370kg-CO2/kWh</v>
      </c>
      <c r="F7" s="41" t="s">
        <v>43</v>
      </c>
      <c r="G7" s="41" t="s">
        <v>44</v>
      </c>
      <c r="H7" s="42" t="s">
        <v>20</v>
      </c>
    </row>
    <row r="8" spans="1:8" ht="49.95" customHeight="1" thickBot="1" x14ac:dyDescent="0.25">
      <c r="A8" s="43" t="s">
        <v>46</v>
      </c>
      <c r="B8" s="54">
        <f>'様式第４－４号'!C24</f>
        <v>520902</v>
      </c>
      <c r="C8" s="55">
        <f>'様式第４－４号'!D24</f>
        <v>15627060</v>
      </c>
      <c r="D8" s="56">
        <f>'様式第４－４号'!E24</f>
        <v>192.90000000000003</v>
      </c>
      <c r="F8" s="57">
        <f>D8</f>
        <v>192.90000000000003</v>
      </c>
      <c r="G8" s="58">
        <v>192.9</v>
      </c>
      <c r="H8" s="42">
        <f>F8/G8*100%</f>
        <v>1.0000000000000002</v>
      </c>
    </row>
    <row r="9" spans="1:8" ht="18" thickBot="1" x14ac:dyDescent="0.25">
      <c r="D9" s="45" t="s">
        <v>21</v>
      </c>
    </row>
    <row r="10" spans="1:8" x14ac:dyDescent="0.2">
      <c r="C10" s="46" t="s">
        <v>42</v>
      </c>
      <c r="D10" s="47">
        <f>H8</f>
        <v>1.0000000000000002</v>
      </c>
    </row>
    <row r="11" spans="1:8" ht="18" thickBot="1" x14ac:dyDescent="0.25">
      <c r="C11" s="48" t="s">
        <v>41</v>
      </c>
      <c r="D11" s="49"/>
    </row>
  </sheetData>
  <sheetProtection algorithmName="SHA-512" hashValue="ytjCK4jbHOYMGLJI5Ev4kvKU75xj8qD0pnowTdtaUBrabecwYl1ShXr/Z+Gt74o4ZbKaGJQRFbUFKiBOMS5aOw==" saltValue="zqILQI43Gbi0GBtV+FgrAg==" spinCount="100000" sheet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25"/>
  <sheetViews>
    <sheetView view="pageBreakPreview" zoomScale="60" zoomScaleNormal="100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106" t="s">
        <v>3</v>
      </c>
      <c r="H2" s="106"/>
      <c r="I2" s="106"/>
      <c r="J2" s="106"/>
      <c r="K2" s="106"/>
      <c r="L2" s="106"/>
      <c r="M2" s="106"/>
      <c r="N2" s="106"/>
      <c r="O2" s="6"/>
      <c r="P2" s="6"/>
      <c r="Q2" s="6"/>
      <c r="R2" s="6"/>
    </row>
    <row r="3" spans="1:18" ht="21" customHeight="1" thickBot="1" x14ac:dyDescent="0.25">
      <c r="A3" s="107" t="s">
        <v>12</v>
      </c>
      <c r="B3" s="107"/>
      <c r="C3" s="107"/>
      <c r="D3" s="107"/>
      <c r="E3" s="107"/>
      <c r="G3" s="106" t="s">
        <v>2</v>
      </c>
      <c r="H3" s="106"/>
      <c r="I3" s="106"/>
      <c r="J3" s="106"/>
      <c r="K3" s="106"/>
      <c r="L3" s="106"/>
      <c r="M3" s="106"/>
      <c r="N3" s="106"/>
      <c r="O3" s="106" t="s">
        <v>4</v>
      </c>
      <c r="P3" s="106"/>
      <c r="Q3" s="106"/>
      <c r="R3" s="106"/>
    </row>
    <row r="4" spans="1:18" ht="78" customHeight="1" thickBot="1" x14ac:dyDescent="0.25">
      <c r="A4" s="12" t="s">
        <v>13</v>
      </c>
      <c r="B4" s="13" t="s">
        <v>0</v>
      </c>
      <c r="C4" s="14" t="s">
        <v>10</v>
      </c>
      <c r="D4" s="15" t="s">
        <v>11</v>
      </c>
      <c r="E4" s="16" t="s">
        <v>18</v>
      </c>
      <c r="G4" s="102" t="s">
        <v>6</v>
      </c>
      <c r="H4" s="103"/>
      <c r="I4" s="103"/>
      <c r="J4" s="103"/>
      <c r="K4" s="104" t="s">
        <v>7</v>
      </c>
      <c r="L4" s="103"/>
      <c r="M4" s="103"/>
      <c r="N4" s="103"/>
      <c r="O4" s="104" t="s">
        <v>17</v>
      </c>
      <c r="P4" s="103"/>
      <c r="Q4" s="103"/>
      <c r="R4" s="105"/>
    </row>
    <row r="5" spans="1:18" ht="19.95" customHeight="1" thickBot="1" x14ac:dyDescent="0.25">
      <c r="A5" s="96" t="s">
        <v>47</v>
      </c>
      <c r="B5" s="97"/>
      <c r="C5" s="97"/>
      <c r="D5" s="97"/>
      <c r="E5" s="98"/>
      <c r="G5" s="96" t="s">
        <v>48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</row>
    <row r="6" spans="1:18" ht="19.95" customHeight="1" x14ac:dyDescent="0.2">
      <c r="A6" s="7">
        <v>1</v>
      </c>
      <c r="B6" s="27" t="s">
        <v>23</v>
      </c>
      <c r="C6" s="25">
        <f>ROUND((G6-K6)/1000*O6,0)</f>
        <v>13447</v>
      </c>
      <c r="D6" s="25">
        <f>ROUND(C6*30,0)</f>
        <v>403410</v>
      </c>
      <c r="E6" s="8">
        <f>ROUND((C6*0.37/1000),1)</f>
        <v>5</v>
      </c>
      <c r="G6" s="99">
        <v>5188</v>
      </c>
      <c r="H6" s="100"/>
      <c r="I6" s="100"/>
      <c r="J6" s="17" t="s">
        <v>1</v>
      </c>
      <c r="K6" s="101"/>
      <c r="L6" s="101"/>
      <c r="M6" s="101"/>
      <c r="N6" s="17" t="s">
        <v>1</v>
      </c>
      <c r="O6" s="100">
        <f>9*24*12</f>
        <v>2592</v>
      </c>
      <c r="P6" s="100"/>
      <c r="Q6" s="100"/>
      <c r="R6" s="21" t="s">
        <v>5</v>
      </c>
    </row>
    <row r="7" spans="1:18" ht="19.95" customHeight="1" x14ac:dyDescent="0.2">
      <c r="A7" s="9">
        <v>2</v>
      </c>
      <c r="B7" s="27" t="s">
        <v>24</v>
      </c>
      <c r="C7" s="25">
        <f>ROUND((G7-K7)/1000*O7,0)</f>
        <v>17696</v>
      </c>
      <c r="D7" s="25">
        <f t="shared" ref="D7:D23" si="0">ROUND(C7*30,0)</f>
        <v>530880</v>
      </c>
      <c r="E7" s="8">
        <f t="shared" ref="E7:E23" si="1">ROUND((C7*0.37/1000),1)</f>
        <v>6.5</v>
      </c>
      <c r="G7" s="93">
        <v>6827</v>
      </c>
      <c r="H7" s="94"/>
      <c r="I7" s="94"/>
      <c r="J7" s="18" t="s">
        <v>1</v>
      </c>
      <c r="K7" s="95"/>
      <c r="L7" s="95"/>
      <c r="M7" s="95"/>
      <c r="N7" s="18" t="s">
        <v>1</v>
      </c>
      <c r="O7" s="94">
        <f t="shared" ref="O7:O14" si="2">9*24*12</f>
        <v>2592</v>
      </c>
      <c r="P7" s="94"/>
      <c r="Q7" s="94"/>
      <c r="R7" s="22" t="s">
        <v>5</v>
      </c>
    </row>
    <row r="8" spans="1:18" ht="19.95" customHeight="1" x14ac:dyDescent="0.2">
      <c r="A8" s="9">
        <v>3</v>
      </c>
      <c r="B8" s="27" t="s">
        <v>25</v>
      </c>
      <c r="C8" s="25">
        <f t="shared" ref="C8:C23" si="3">ROUND((G8-K8)/1000*O8,0)</f>
        <v>20982</v>
      </c>
      <c r="D8" s="25">
        <f t="shared" si="0"/>
        <v>629460</v>
      </c>
      <c r="E8" s="8">
        <f t="shared" si="1"/>
        <v>7.8</v>
      </c>
      <c r="G8" s="93">
        <v>8095</v>
      </c>
      <c r="H8" s="94"/>
      <c r="I8" s="94"/>
      <c r="J8" s="18" t="s">
        <v>1</v>
      </c>
      <c r="K8" s="95"/>
      <c r="L8" s="95"/>
      <c r="M8" s="95"/>
      <c r="N8" s="18" t="s">
        <v>1</v>
      </c>
      <c r="O8" s="70">
        <f t="shared" si="2"/>
        <v>2592</v>
      </c>
      <c r="P8" s="65"/>
      <c r="Q8" s="66"/>
      <c r="R8" s="22" t="s">
        <v>5</v>
      </c>
    </row>
    <row r="9" spans="1:18" s="1" customFormat="1" ht="19.95" customHeight="1" x14ac:dyDescent="0.2">
      <c r="A9" s="9">
        <v>4</v>
      </c>
      <c r="B9" s="27" t="s">
        <v>26</v>
      </c>
      <c r="C9" s="25">
        <f t="shared" si="3"/>
        <v>12849</v>
      </c>
      <c r="D9" s="25">
        <f t="shared" si="0"/>
        <v>385470</v>
      </c>
      <c r="E9" s="8">
        <f t="shared" si="1"/>
        <v>4.8</v>
      </c>
      <c r="G9" s="93">
        <v>4957</v>
      </c>
      <c r="H9" s="94"/>
      <c r="I9" s="94"/>
      <c r="J9" s="18" t="s">
        <v>1</v>
      </c>
      <c r="K9" s="95"/>
      <c r="L9" s="95"/>
      <c r="M9" s="95"/>
      <c r="N9" s="18" t="s">
        <v>1</v>
      </c>
      <c r="O9" s="70">
        <f t="shared" si="2"/>
        <v>2592</v>
      </c>
      <c r="P9" s="65"/>
      <c r="Q9" s="66"/>
      <c r="R9" s="22" t="s">
        <v>5</v>
      </c>
    </row>
    <row r="10" spans="1:18" s="1" customFormat="1" ht="19.95" customHeight="1" x14ac:dyDescent="0.2">
      <c r="A10" s="9">
        <v>5</v>
      </c>
      <c r="B10" s="27" t="s">
        <v>27</v>
      </c>
      <c r="C10" s="25">
        <f t="shared" si="3"/>
        <v>17929</v>
      </c>
      <c r="D10" s="25">
        <f t="shared" si="0"/>
        <v>537870</v>
      </c>
      <c r="E10" s="8">
        <f t="shared" si="1"/>
        <v>6.6</v>
      </c>
      <c r="G10" s="93">
        <v>6917</v>
      </c>
      <c r="H10" s="94"/>
      <c r="I10" s="94"/>
      <c r="J10" s="18" t="s">
        <v>1</v>
      </c>
      <c r="K10" s="95"/>
      <c r="L10" s="95"/>
      <c r="M10" s="95"/>
      <c r="N10" s="18" t="s">
        <v>1</v>
      </c>
      <c r="O10" s="70">
        <f t="shared" si="2"/>
        <v>2592</v>
      </c>
      <c r="P10" s="65"/>
      <c r="Q10" s="66"/>
      <c r="R10" s="22" t="s">
        <v>5</v>
      </c>
    </row>
    <row r="11" spans="1:18" s="1" customFormat="1" ht="19.95" customHeight="1" x14ac:dyDescent="0.2">
      <c r="A11" s="9">
        <v>6</v>
      </c>
      <c r="B11" s="27" t="s">
        <v>28</v>
      </c>
      <c r="C11" s="25">
        <f t="shared" si="3"/>
        <v>12307</v>
      </c>
      <c r="D11" s="25">
        <f t="shared" si="0"/>
        <v>369210</v>
      </c>
      <c r="E11" s="8">
        <f t="shared" si="1"/>
        <v>4.5999999999999996</v>
      </c>
      <c r="G11" s="93">
        <v>4748</v>
      </c>
      <c r="H11" s="94"/>
      <c r="I11" s="94"/>
      <c r="J11" s="18" t="s">
        <v>1</v>
      </c>
      <c r="K11" s="95"/>
      <c r="L11" s="95"/>
      <c r="M11" s="95"/>
      <c r="N11" s="18" t="s">
        <v>1</v>
      </c>
      <c r="O11" s="70">
        <f t="shared" si="2"/>
        <v>2592</v>
      </c>
      <c r="P11" s="65"/>
      <c r="Q11" s="66"/>
      <c r="R11" s="22" t="s">
        <v>5</v>
      </c>
    </row>
    <row r="12" spans="1:18" s="1" customFormat="1" ht="19.95" customHeight="1" x14ac:dyDescent="0.2">
      <c r="A12" s="9">
        <v>7</v>
      </c>
      <c r="B12" s="27" t="s">
        <v>29</v>
      </c>
      <c r="C12" s="25">
        <f t="shared" si="3"/>
        <v>21200</v>
      </c>
      <c r="D12" s="25">
        <f t="shared" si="0"/>
        <v>636000</v>
      </c>
      <c r="E12" s="8">
        <f t="shared" si="1"/>
        <v>7.8</v>
      </c>
      <c r="G12" s="93">
        <v>8179</v>
      </c>
      <c r="H12" s="94"/>
      <c r="I12" s="94"/>
      <c r="J12" s="18" t="s">
        <v>1</v>
      </c>
      <c r="K12" s="95"/>
      <c r="L12" s="95"/>
      <c r="M12" s="95"/>
      <c r="N12" s="18" t="s">
        <v>1</v>
      </c>
      <c r="O12" s="70">
        <f t="shared" si="2"/>
        <v>2592</v>
      </c>
      <c r="P12" s="65"/>
      <c r="Q12" s="66"/>
      <c r="R12" s="22" t="s">
        <v>5</v>
      </c>
    </row>
    <row r="13" spans="1:18" s="1" customFormat="1" ht="19.95" customHeight="1" x14ac:dyDescent="0.2">
      <c r="A13" s="9">
        <v>8</v>
      </c>
      <c r="B13" s="27" t="s">
        <v>30</v>
      </c>
      <c r="C13" s="25">
        <f t="shared" si="3"/>
        <v>1908</v>
      </c>
      <c r="D13" s="25">
        <f t="shared" si="0"/>
        <v>57240</v>
      </c>
      <c r="E13" s="8">
        <f t="shared" si="1"/>
        <v>0.7</v>
      </c>
      <c r="G13" s="93">
        <v>736</v>
      </c>
      <c r="H13" s="94"/>
      <c r="I13" s="94"/>
      <c r="J13" s="18" t="s">
        <v>1</v>
      </c>
      <c r="K13" s="95"/>
      <c r="L13" s="95"/>
      <c r="M13" s="95"/>
      <c r="N13" s="18" t="s">
        <v>1</v>
      </c>
      <c r="O13" s="70">
        <f t="shared" si="2"/>
        <v>2592</v>
      </c>
      <c r="P13" s="65"/>
      <c r="Q13" s="66"/>
      <c r="R13" s="22" t="s">
        <v>5</v>
      </c>
    </row>
    <row r="14" spans="1:18" s="1" customFormat="1" ht="19.95" customHeight="1" x14ac:dyDescent="0.2">
      <c r="A14" s="9">
        <v>9</v>
      </c>
      <c r="B14" s="27" t="s">
        <v>31</v>
      </c>
      <c r="C14" s="25">
        <f t="shared" si="3"/>
        <v>23748</v>
      </c>
      <c r="D14" s="25">
        <f t="shared" si="0"/>
        <v>712440</v>
      </c>
      <c r="E14" s="8">
        <f t="shared" si="1"/>
        <v>8.8000000000000007</v>
      </c>
      <c r="G14" s="93">
        <v>9162</v>
      </c>
      <c r="H14" s="94"/>
      <c r="I14" s="94"/>
      <c r="J14" s="18" t="s">
        <v>1</v>
      </c>
      <c r="K14" s="95"/>
      <c r="L14" s="95"/>
      <c r="M14" s="95"/>
      <c r="N14" s="18" t="s">
        <v>1</v>
      </c>
      <c r="O14" s="70">
        <f t="shared" si="2"/>
        <v>2592</v>
      </c>
      <c r="P14" s="65"/>
      <c r="Q14" s="66"/>
      <c r="R14" s="22" t="s">
        <v>5</v>
      </c>
    </row>
    <row r="15" spans="1:18" s="1" customFormat="1" ht="19.95" customHeight="1" x14ac:dyDescent="0.2">
      <c r="A15" s="9">
        <v>10</v>
      </c>
      <c r="B15" s="27" t="s">
        <v>32</v>
      </c>
      <c r="C15" s="25">
        <f t="shared" si="3"/>
        <v>17496</v>
      </c>
      <c r="D15" s="25">
        <f t="shared" si="0"/>
        <v>524880</v>
      </c>
      <c r="E15" s="8">
        <f t="shared" si="1"/>
        <v>6.5</v>
      </c>
      <c r="G15" s="93">
        <v>6750</v>
      </c>
      <c r="H15" s="94"/>
      <c r="I15" s="94"/>
      <c r="J15" s="18" t="s">
        <v>1</v>
      </c>
      <c r="K15" s="95"/>
      <c r="L15" s="95"/>
      <c r="M15" s="95"/>
      <c r="N15" s="18" t="s">
        <v>1</v>
      </c>
      <c r="O15" s="70">
        <f t="shared" ref="O15:O23" si="4">9*24*12</f>
        <v>2592</v>
      </c>
      <c r="P15" s="65"/>
      <c r="Q15" s="66"/>
      <c r="R15" s="22" t="s">
        <v>5</v>
      </c>
    </row>
    <row r="16" spans="1:18" ht="19.95" customHeight="1" x14ac:dyDescent="0.2">
      <c r="A16" s="9">
        <v>11</v>
      </c>
      <c r="B16" s="27" t="s">
        <v>33</v>
      </c>
      <c r="C16" s="25">
        <f t="shared" si="3"/>
        <v>15575</v>
      </c>
      <c r="D16" s="25">
        <f t="shared" si="0"/>
        <v>467250</v>
      </c>
      <c r="E16" s="8">
        <f t="shared" si="1"/>
        <v>5.8</v>
      </c>
      <c r="G16" s="64">
        <v>6009</v>
      </c>
      <c r="H16" s="65"/>
      <c r="I16" s="66"/>
      <c r="J16" s="18" t="s">
        <v>1</v>
      </c>
      <c r="K16" s="67"/>
      <c r="L16" s="68"/>
      <c r="M16" s="69"/>
      <c r="N16" s="18" t="s">
        <v>1</v>
      </c>
      <c r="O16" s="70">
        <f t="shared" si="4"/>
        <v>2592</v>
      </c>
      <c r="P16" s="65"/>
      <c r="Q16" s="66"/>
      <c r="R16" s="22" t="s">
        <v>5</v>
      </c>
    </row>
    <row r="17" spans="1:18" ht="19.95" customHeight="1" x14ac:dyDescent="0.2">
      <c r="A17" s="9">
        <v>12</v>
      </c>
      <c r="B17" s="27" t="s">
        <v>34</v>
      </c>
      <c r="C17" s="25">
        <f t="shared" si="3"/>
        <v>28823</v>
      </c>
      <c r="D17" s="25">
        <f t="shared" si="0"/>
        <v>864690</v>
      </c>
      <c r="E17" s="8">
        <f t="shared" si="1"/>
        <v>10.7</v>
      </c>
      <c r="G17" s="64">
        <v>11120</v>
      </c>
      <c r="H17" s="65"/>
      <c r="I17" s="66"/>
      <c r="J17" s="18" t="s">
        <v>1</v>
      </c>
      <c r="K17" s="67"/>
      <c r="L17" s="68"/>
      <c r="M17" s="69"/>
      <c r="N17" s="18" t="s">
        <v>1</v>
      </c>
      <c r="O17" s="70">
        <f t="shared" si="4"/>
        <v>2592</v>
      </c>
      <c r="P17" s="65"/>
      <c r="Q17" s="66"/>
      <c r="R17" s="22" t="s">
        <v>5</v>
      </c>
    </row>
    <row r="18" spans="1:18" ht="19.95" customHeight="1" x14ac:dyDescent="0.2">
      <c r="A18" s="9">
        <v>13</v>
      </c>
      <c r="B18" s="28" t="s">
        <v>35</v>
      </c>
      <c r="C18" s="25">
        <f t="shared" si="3"/>
        <v>80028</v>
      </c>
      <c r="D18" s="25">
        <f t="shared" si="0"/>
        <v>2400840</v>
      </c>
      <c r="E18" s="8">
        <f t="shared" si="1"/>
        <v>29.6</v>
      </c>
      <c r="G18" s="64">
        <v>30875</v>
      </c>
      <c r="H18" s="65"/>
      <c r="I18" s="66"/>
      <c r="J18" s="18" t="s">
        <v>1</v>
      </c>
      <c r="K18" s="67"/>
      <c r="L18" s="68"/>
      <c r="M18" s="69"/>
      <c r="N18" s="18" t="s">
        <v>1</v>
      </c>
      <c r="O18" s="70">
        <f t="shared" si="4"/>
        <v>2592</v>
      </c>
      <c r="P18" s="65"/>
      <c r="Q18" s="66"/>
      <c r="R18" s="22" t="s">
        <v>5</v>
      </c>
    </row>
    <row r="19" spans="1:18" ht="19.95" customHeight="1" x14ac:dyDescent="0.2">
      <c r="A19" s="9">
        <v>14</v>
      </c>
      <c r="B19" s="27" t="s">
        <v>36</v>
      </c>
      <c r="C19" s="25">
        <f t="shared" si="3"/>
        <v>36379</v>
      </c>
      <c r="D19" s="25">
        <f t="shared" si="0"/>
        <v>1091370</v>
      </c>
      <c r="E19" s="8">
        <f t="shared" si="1"/>
        <v>13.5</v>
      </c>
      <c r="G19" s="64">
        <v>14035</v>
      </c>
      <c r="H19" s="65"/>
      <c r="I19" s="66"/>
      <c r="J19" s="18" t="s">
        <v>1</v>
      </c>
      <c r="K19" s="67"/>
      <c r="L19" s="68"/>
      <c r="M19" s="69"/>
      <c r="N19" s="18" t="s">
        <v>1</v>
      </c>
      <c r="O19" s="70">
        <f t="shared" si="4"/>
        <v>2592</v>
      </c>
      <c r="P19" s="65"/>
      <c r="Q19" s="66"/>
      <c r="R19" s="22" t="s">
        <v>5</v>
      </c>
    </row>
    <row r="20" spans="1:18" ht="19.95" customHeight="1" x14ac:dyDescent="0.2">
      <c r="A20" s="9">
        <v>15</v>
      </c>
      <c r="B20" s="27" t="s">
        <v>37</v>
      </c>
      <c r="C20" s="25">
        <f t="shared" ref="C20:C21" si="5">ROUND((G20-K20)/1000*O20,0)</f>
        <v>38678</v>
      </c>
      <c r="D20" s="25">
        <f t="shared" si="0"/>
        <v>1160340</v>
      </c>
      <c r="E20" s="8">
        <f t="shared" ref="E20:E21" si="6">ROUND((C20*0.37/1000),1)</f>
        <v>14.3</v>
      </c>
      <c r="G20" s="64">
        <v>14922</v>
      </c>
      <c r="H20" s="65"/>
      <c r="I20" s="66"/>
      <c r="J20" s="18" t="s">
        <v>1</v>
      </c>
      <c r="K20" s="67"/>
      <c r="L20" s="68"/>
      <c r="M20" s="69"/>
      <c r="N20" s="18" t="s">
        <v>1</v>
      </c>
      <c r="O20" s="70">
        <f t="shared" si="4"/>
        <v>2592</v>
      </c>
      <c r="P20" s="65"/>
      <c r="Q20" s="66"/>
      <c r="R20" s="22" t="s">
        <v>5</v>
      </c>
    </row>
    <row r="21" spans="1:18" s="1" customFormat="1" ht="19.95" customHeight="1" x14ac:dyDescent="0.2">
      <c r="A21" s="10">
        <v>16</v>
      </c>
      <c r="B21" s="27" t="s">
        <v>38</v>
      </c>
      <c r="C21" s="30">
        <f t="shared" si="5"/>
        <v>3815</v>
      </c>
      <c r="D21" s="25">
        <f t="shared" si="0"/>
        <v>114450</v>
      </c>
      <c r="E21" s="31">
        <f t="shared" si="6"/>
        <v>1.4</v>
      </c>
      <c r="G21" s="64">
        <v>1472</v>
      </c>
      <c r="H21" s="65"/>
      <c r="I21" s="66"/>
      <c r="J21" s="32" t="s">
        <v>1</v>
      </c>
      <c r="K21" s="67"/>
      <c r="L21" s="68"/>
      <c r="M21" s="69"/>
      <c r="N21" s="32" t="s">
        <v>1</v>
      </c>
      <c r="O21" s="71">
        <f t="shared" si="4"/>
        <v>2592</v>
      </c>
      <c r="P21" s="72"/>
      <c r="Q21" s="73"/>
      <c r="R21" s="33" t="s">
        <v>5</v>
      </c>
    </row>
    <row r="22" spans="1:18" ht="19.95" customHeight="1" x14ac:dyDescent="0.2">
      <c r="A22" s="9">
        <v>17</v>
      </c>
      <c r="B22" s="27" t="s">
        <v>39</v>
      </c>
      <c r="C22" s="50">
        <f t="shared" si="3"/>
        <v>79875</v>
      </c>
      <c r="D22" s="50">
        <f t="shared" si="0"/>
        <v>2396250</v>
      </c>
      <c r="E22" s="51">
        <f t="shared" si="1"/>
        <v>29.6</v>
      </c>
      <c r="G22" s="87">
        <v>30816</v>
      </c>
      <c r="H22" s="88"/>
      <c r="I22" s="89"/>
      <c r="J22" s="18" t="s">
        <v>1</v>
      </c>
      <c r="K22" s="77"/>
      <c r="L22" s="78"/>
      <c r="M22" s="79"/>
      <c r="N22" s="18" t="s">
        <v>1</v>
      </c>
      <c r="O22" s="70">
        <f t="shared" si="4"/>
        <v>2592</v>
      </c>
      <c r="P22" s="65"/>
      <c r="Q22" s="66"/>
      <c r="R22" s="22" t="s">
        <v>5</v>
      </c>
    </row>
    <row r="23" spans="1:18" s="1" customFormat="1" ht="19.95" customHeight="1" thickBot="1" x14ac:dyDescent="0.25">
      <c r="A23" s="10">
        <v>18</v>
      </c>
      <c r="B23" s="29" t="s">
        <v>40</v>
      </c>
      <c r="C23" s="26">
        <f t="shared" si="3"/>
        <v>78167</v>
      </c>
      <c r="D23" s="26">
        <f t="shared" si="0"/>
        <v>2345010</v>
      </c>
      <c r="E23" s="11">
        <f t="shared" si="1"/>
        <v>28.9</v>
      </c>
      <c r="G23" s="80">
        <v>30157</v>
      </c>
      <c r="H23" s="81"/>
      <c r="I23" s="82"/>
      <c r="J23" s="19" t="s">
        <v>1</v>
      </c>
      <c r="K23" s="83"/>
      <c r="L23" s="84"/>
      <c r="M23" s="85"/>
      <c r="N23" s="19" t="s">
        <v>1</v>
      </c>
      <c r="O23" s="86">
        <f t="shared" si="4"/>
        <v>2592</v>
      </c>
      <c r="P23" s="81"/>
      <c r="Q23" s="82"/>
      <c r="R23" s="23" t="s">
        <v>5</v>
      </c>
    </row>
    <row r="24" spans="1:18" s="1" customFormat="1" ht="19.95" customHeight="1" thickTop="1" thickBot="1" x14ac:dyDescent="0.25">
      <c r="A24" s="108" t="s">
        <v>8</v>
      </c>
      <c r="B24" s="109"/>
      <c r="C24" s="52">
        <f>SUM(C6:C23)</f>
        <v>520902</v>
      </c>
      <c r="D24" s="52">
        <f>SUM(D6:D23)</f>
        <v>15627060</v>
      </c>
      <c r="E24" s="53">
        <f>SUM(E6:E23)</f>
        <v>192.90000000000003</v>
      </c>
      <c r="G24" s="90">
        <f>SUM(G6:I23)</f>
        <v>200965</v>
      </c>
      <c r="H24" s="91"/>
      <c r="I24" s="92"/>
      <c r="J24" s="20" t="s">
        <v>1</v>
      </c>
      <c r="K24" s="74">
        <f>SUM(K6:M23)</f>
        <v>0</v>
      </c>
      <c r="L24" s="75"/>
      <c r="M24" s="76"/>
      <c r="N24" s="20" t="s">
        <v>1</v>
      </c>
      <c r="O24" s="74">
        <f>AVERAGE(O6:Q23)</f>
        <v>2592</v>
      </c>
      <c r="P24" s="75"/>
      <c r="Q24" s="76"/>
      <c r="R24" s="24" t="s">
        <v>5</v>
      </c>
    </row>
    <row r="25" spans="1:18" x14ac:dyDescent="0.2">
      <c r="A25" s="1" t="s">
        <v>19</v>
      </c>
    </row>
  </sheetData>
  <sheetProtection algorithmName="SHA-512" hashValue="LlJiwU89O+VLz23dHZiqzLNSDTkFqM8uvTo/iY1lAJz2iZOsuuRZzzq6ETwzkefTevXEWvr9xnizWr1+S2OjQg==" saltValue="MBRdF63NCoxtiMOwQbU6Bw==" spinCount="100000" sheet="1" selectLockedCells="1"/>
  <mergeCells count="67">
    <mergeCell ref="A24:B24"/>
    <mergeCell ref="O14:Q14"/>
    <mergeCell ref="O19:Q19"/>
    <mergeCell ref="G16:I16"/>
    <mergeCell ref="K16:M16"/>
    <mergeCell ref="O16:Q16"/>
    <mergeCell ref="G19:I19"/>
    <mergeCell ref="K19:M19"/>
    <mergeCell ref="G14:I14"/>
    <mergeCell ref="K14:M14"/>
    <mergeCell ref="G17:I17"/>
    <mergeCell ref="K17:M17"/>
    <mergeCell ref="O17:Q17"/>
    <mergeCell ref="G18:I18"/>
    <mergeCell ref="K18:M18"/>
    <mergeCell ref="O18:Q18"/>
    <mergeCell ref="G15:I15"/>
    <mergeCell ref="G10:I10"/>
    <mergeCell ref="K10:M10"/>
    <mergeCell ref="O10:Q10"/>
    <mergeCell ref="G11:I11"/>
    <mergeCell ref="K11:M11"/>
    <mergeCell ref="O11:Q11"/>
    <mergeCell ref="G12:I12"/>
    <mergeCell ref="K12:M12"/>
    <mergeCell ref="O12:Q12"/>
    <mergeCell ref="G13:I13"/>
    <mergeCell ref="K13:M13"/>
    <mergeCell ref="O13:Q13"/>
    <mergeCell ref="K15:M15"/>
    <mergeCell ref="O15:Q15"/>
    <mergeCell ref="G4:J4"/>
    <mergeCell ref="K4:N4"/>
    <mergeCell ref="O4:R4"/>
    <mergeCell ref="G2:N2"/>
    <mergeCell ref="A3:E3"/>
    <mergeCell ref="G3:N3"/>
    <mergeCell ref="O3:R3"/>
    <mergeCell ref="A5:E5"/>
    <mergeCell ref="G6:I6"/>
    <mergeCell ref="K6:M6"/>
    <mergeCell ref="O6:Q6"/>
    <mergeCell ref="G7:I7"/>
    <mergeCell ref="K7:M7"/>
    <mergeCell ref="O7:Q7"/>
    <mergeCell ref="G5:R5"/>
    <mergeCell ref="G8:I8"/>
    <mergeCell ref="K8:M8"/>
    <mergeCell ref="O8:Q8"/>
    <mergeCell ref="G9:I9"/>
    <mergeCell ref="K9:M9"/>
    <mergeCell ref="O9:Q9"/>
    <mergeCell ref="K24:M24"/>
    <mergeCell ref="O24:Q24"/>
    <mergeCell ref="K22:M22"/>
    <mergeCell ref="O22:Q22"/>
    <mergeCell ref="G23:I23"/>
    <mergeCell ref="K23:M23"/>
    <mergeCell ref="O23:Q23"/>
    <mergeCell ref="G22:I22"/>
    <mergeCell ref="G24:I24"/>
    <mergeCell ref="G20:I20"/>
    <mergeCell ref="K20:M20"/>
    <mergeCell ref="O20:Q20"/>
    <mergeCell ref="G21:I21"/>
    <mergeCell ref="K21:M21"/>
    <mergeCell ref="O21:Q21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宮脇 万友</cp:lastModifiedBy>
  <cp:lastPrinted>2025-02-27T01:31:58Z</cp:lastPrinted>
  <dcterms:created xsi:type="dcterms:W3CDTF">2022-01-11T04:42:18Z</dcterms:created>
  <dcterms:modified xsi:type="dcterms:W3CDTF">2025-02-27T01:32:02Z</dcterms:modified>
</cp:coreProperties>
</file>