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（第2期）　作成中\01 ★ＬＥＤ化事業　令和7年度分・第２期(準備用)\横井作成分\"/>
    </mc:Choice>
  </mc:AlternateContent>
  <xr:revisionPtr revIDLastSave="0" documentId="13_ncr:1_{DE958F81-59C1-47BD-859C-A64D39941B64}" xr6:coauthVersionLast="47" xr6:coauthVersionMax="47" xr10:uidLastSave="{00000000-0000-0000-0000-000000000000}"/>
  <bookViews>
    <workbookView xWindow="1152" yWindow="1152" windowWidth="15120" windowHeight="10128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'様式第４－４号'!$A$1:$R$11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K10" i="6"/>
  <c r="D7" i="3" l="1"/>
  <c r="O6" i="6"/>
  <c r="C7" i="3"/>
  <c r="B7" i="3"/>
  <c r="O9" i="6"/>
  <c r="C9" i="6" s="1"/>
  <c r="D9" i="6" s="1"/>
  <c r="O8" i="6"/>
  <c r="C8" i="6" s="1"/>
  <c r="D8" i="6" s="1"/>
  <c r="O7" i="6"/>
  <c r="C7" i="6" s="1"/>
  <c r="D7" i="6" s="1"/>
  <c r="C6" i="6" l="1"/>
  <c r="E6" i="6" s="1"/>
  <c r="O10" i="6"/>
  <c r="E7" i="6"/>
  <c r="E8" i="6"/>
  <c r="E9" i="6"/>
  <c r="E10" i="6" l="1"/>
  <c r="D6" i="6"/>
  <c r="D10" i="6" s="1"/>
  <c r="C8" i="3" s="1"/>
  <c r="C10" i="6"/>
  <c r="B8" i="3" s="1"/>
  <c r="D8" i="3"/>
  <c r="F8" i="3" s="1"/>
  <c r="H8" i="3" s="1"/>
  <c r="D10" i="3" s="1"/>
</calcChain>
</file>

<file path=xl/sharedStrings.xml><?xml version="1.0" encoding="utf-8"?>
<sst xmlns="http://schemas.openxmlformats.org/spreadsheetml/2006/main" count="48" uniqueCount="34">
  <si>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</si>
  <si>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</si>
  <si>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</si>
  <si>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</si>
  <si>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</si>
  <si>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</si>
  <si>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</si>
  <si>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</si>
  <si>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</si>
  <si>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</si>
  <si>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</si>
  <si>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</si>
  <si>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</si>
  <si>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</si>
  <si>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</si>
  <si>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</si>
  <si>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</si>
  <si>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</si>
  <si>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</si>
  <si>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</si>
  <si>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</si>
  <si>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</si>
  <si>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</si>
  <si>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</si>
  <si>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</si>
  <si>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</si>
  <si>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</si>
  <si>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令和7年度分・第2期</t>
    <rPh sb="0" eb="2">
      <t>レイワ</t>
    </rPh>
    <rPh sb="3" eb="4">
      <t>ネン</t>
    </rPh>
    <rPh sb="4" eb="5">
      <t>ド</t>
    </rPh>
    <rPh sb="5" eb="6">
      <t>ブン</t>
    </rPh>
    <rPh sb="7" eb="8">
      <t>ダイ</t>
    </rPh>
    <rPh sb="9" eb="10">
      <t>キ</t>
    </rPh>
    <phoneticPr fontId="1"/>
  </si>
  <si>
    <t>G施設群（No.６～９　計４施設）</t>
    <phoneticPr fontId="1"/>
  </si>
  <si>
    <t>G施設群</t>
    <rPh sb="1" eb="3">
      <t>シセツ</t>
    </rPh>
    <rPh sb="3" eb="4">
      <t>グン</t>
    </rPh>
    <phoneticPr fontId="1"/>
  </si>
  <si>
    <t xml:space="preserve">亀水運動センター </t>
    <phoneticPr fontId="1"/>
  </si>
  <si>
    <t>西部運動センター</t>
    <phoneticPr fontId="1"/>
  </si>
  <si>
    <t>国分寺橘ノ丘総合運動公園</t>
    <phoneticPr fontId="1"/>
  </si>
  <si>
    <t>国分寺勤労青少年ホーム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</si>
</sst>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38" fontId="6" fillId="2" borderId="15" xfId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38" fontId="6" fillId="2" borderId="19" xfId="1" applyFont="1" applyFill="1" applyBorder="1" applyAlignment="1" applyProtection="1">
      <alignment vertical="center"/>
    </xf>
    <xf numFmtId="38" fontId="6" fillId="2" borderId="37" xfId="1" applyFont="1" applyFill="1" applyBorder="1" applyAlignment="1" applyProtection="1">
      <alignment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39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38" xfId="0" applyFont="1" applyBorder="1">
      <alignment vertical="center"/>
    </xf>
    <xf numFmtId="38" fontId="6" fillId="2" borderId="25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30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29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6" fillId="2" borderId="23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40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4" borderId="4" xfId="1" applyFont="1" applyFill="1" applyBorder="1" applyAlignment="1" applyProtection="1">
      <alignment vertical="center"/>
      <protection locked="0"/>
    </xf>
    <xf numFmtId="38" fontId="6" fillId="2" borderId="28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0" fontId="6" fillId="3" borderId="9" xfId="3" applyFont="1" applyFill="1" applyBorder="1" applyAlignment="1">
      <alignment horizontal="center" vertical="center" shrinkToFit="1"/>
    </xf>
    <xf numFmtId="0" fontId="6" fillId="3" borderId="31" xfId="3" applyFont="1" applyFill="1" applyBorder="1" applyAlignment="1">
      <alignment horizontal="center" vertical="center" shrinkToFit="1"/>
    </xf>
    <xf numFmtId="0" fontId="6" fillId="3" borderId="33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6" fillId="3" borderId="34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="85" zoomScaleNormal="100" zoomScaleSheetLayoutView="85" workbookViewId="0">
      <selection sqref="A1:XFD1048576"/>
    </sheetView>
  </sheetViews>
  <sheetFormatPr defaultRowHeight="17.399999999999999" x14ac:dyDescent="0.2"/>
  <cols>
    <col min="1" max="1" width="21.109375" style="45" customWidth="1"/>
    <col min="2" max="4" width="21.109375" style="31" customWidth="1"/>
    <col min="5" max="5" width="8.88671875" style="31" hidden="1" customWidth="1"/>
    <col min="6" max="8" width="14.77734375" style="31" hidden="1" customWidth="1"/>
    <col min="9" max="16384" width="8.88671875" style="31"/>
  </cols>
  <sheetData>
    <row r="1" spans="1:8" ht="21" customHeight="1" x14ac:dyDescent="0.2">
      <c r="A1" s="30" t="s">
        <v>14</v>
      </c>
      <c r="D1" s="32"/>
    </row>
    <row r="2" spans="1:8" ht="12" customHeight="1" x14ac:dyDescent="0.2">
      <c r="A2" s="30"/>
      <c r="D2" s="32"/>
    </row>
    <row r="3" spans="1:8" ht="27" customHeight="1" x14ac:dyDescent="0.2">
      <c r="A3" s="56" t="s">
        <v>9</v>
      </c>
      <c r="B3" s="56"/>
      <c r="C3" s="56"/>
      <c r="D3" s="56"/>
    </row>
    <row r="4" spans="1:8" ht="12" customHeight="1" x14ac:dyDescent="0.2">
      <c r="A4" s="30"/>
      <c r="D4" s="32"/>
    </row>
    <row r="5" spans="1:8" ht="18" customHeight="1" thickBot="1" x14ac:dyDescent="0.25">
      <c r="A5" s="52"/>
      <c r="B5" s="52"/>
      <c r="C5" s="52"/>
      <c r="D5" s="52"/>
    </row>
    <row r="6" spans="1:8" ht="27" customHeight="1" thickBot="1" x14ac:dyDescent="0.25">
      <c r="A6" s="53" t="s">
        <v>27</v>
      </c>
      <c r="B6" s="54"/>
      <c r="C6" s="54"/>
      <c r="D6" s="55"/>
      <c r="F6" s="31" t="s">
        <v>22</v>
      </c>
    </row>
    <row r="7" spans="1:8" ht="78" customHeight="1" x14ac:dyDescent="0.2">
      <c r="A7" s="33" t="s">
        <v>16</v>
      </c>
      <c r="B7" s="34" t="str">
        <f>'様式第４－４号'!C4</f>
        <v>①電力使用量削減効果
(kWh/年)</v>
      </c>
      <c r="C7" s="35" t="str">
        <f>'様式第４－４号'!D4</f>
        <v>②電気料金削減効果
(円/年)
【①×30円/kWh】</v>
      </c>
      <c r="D7" s="36" t="str">
        <f>'様式第４－４号'!E4</f>
        <v>③Co2排出量削減効果
(t-CO2/kWh/年)
CO2排出係数
0.370kg-CO2/kWh</v>
      </c>
      <c r="F7" s="37" t="s">
        <v>25</v>
      </c>
      <c r="G7" s="37" t="s">
        <v>26</v>
      </c>
      <c r="H7" s="38" t="s">
        <v>20</v>
      </c>
    </row>
    <row r="8" spans="1:8" ht="49.95" customHeight="1" thickBot="1" x14ac:dyDescent="0.25">
      <c r="A8" s="39" t="s">
        <v>29</v>
      </c>
      <c r="B8" s="40">
        <f>'様式第４－４号'!C10</f>
        <v>252502</v>
      </c>
      <c r="C8" s="41">
        <f>'様式第４－４号'!D10</f>
        <v>7575060</v>
      </c>
      <c r="D8" s="42">
        <f>'様式第４－４号'!E10</f>
        <v>93.399999999999991</v>
      </c>
      <c r="F8" s="43">
        <f>D8</f>
        <v>93.399999999999991</v>
      </c>
      <c r="G8" s="44">
        <v>93.4</v>
      </c>
      <c r="H8" s="38">
        <f>F8/G8*100%</f>
        <v>0.99999999999999989</v>
      </c>
    </row>
    <row r="9" spans="1:8" ht="18" hidden="1" thickBot="1" x14ac:dyDescent="0.25">
      <c r="D9" s="46" t="s">
        <v>21</v>
      </c>
    </row>
    <row r="10" spans="1:8" hidden="1" x14ac:dyDescent="0.2">
      <c r="C10" s="47" t="s">
        <v>24</v>
      </c>
      <c r="D10" s="48">
        <f>H8</f>
        <v>0.99999999999999989</v>
      </c>
    </row>
    <row r="11" spans="1:8" ht="18" hidden="1" thickBot="1" x14ac:dyDescent="0.25">
      <c r="C11" s="49" t="s">
        <v>23</v>
      </c>
      <c r="D11" s="50"/>
    </row>
  </sheetData>
  <sheetProtection algorithmName="SHA-512" hashValue="Miy5ocRMQlWNnSTYQiORm0RMZE2OZQ4rh+Ka6e8oTYXYc5Uw1LkRWdpymOHIM1uE3XqqOZ8+e5nJt7PQjzi1kQ==" saltValue="l0bIHU3/MjpZRLx01IesmA==" spinCount="100000" sheet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11"/>
  <sheetViews>
    <sheetView view="pageBreakPreview" zoomScale="70" zoomScaleNormal="100" zoomScaleSheetLayoutView="70" workbookViewId="0">
      <selection activeCell="K8" sqref="K8:M8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79" t="s">
        <v>3</v>
      </c>
      <c r="H2" s="79"/>
      <c r="I2" s="79"/>
      <c r="J2" s="79"/>
      <c r="K2" s="79"/>
      <c r="L2" s="79"/>
      <c r="M2" s="79"/>
      <c r="N2" s="79"/>
      <c r="O2" s="6"/>
      <c r="P2" s="6"/>
      <c r="Q2" s="6"/>
      <c r="R2" s="6"/>
    </row>
    <row r="3" spans="1:18" ht="21" customHeight="1" thickBot="1" x14ac:dyDescent="0.25">
      <c r="A3" s="80" t="s">
        <v>12</v>
      </c>
      <c r="B3" s="80"/>
      <c r="C3" s="80"/>
      <c r="D3" s="80"/>
      <c r="E3" s="80"/>
      <c r="G3" s="79" t="s">
        <v>2</v>
      </c>
      <c r="H3" s="79"/>
      <c r="I3" s="79"/>
      <c r="J3" s="79"/>
      <c r="K3" s="79"/>
      <c r="L3" s="79"/>
      <c r="M3" s="79"/>
      <c r="N3" s="79"/>
      <c r="O3" s="79" t="s">
        <v>4</v>
      </c>
      <c r="P3" s="79"/>
      <c r="Q3" s="79"/>
      <c r="R3" s="79"/>
    </row>
    <row r="4" spans="1:18" ht="78" customHeight="1" thickBot="1" x14ac:dyDescent="0.25">
      <c r="A4" s="13" t="s">
        <v>13</v>
      </c>
      <c r="B4" s="14" t="s">
        <v>0</v>
      </c>
      <c r="C4" s="15" t="s">
        <v>10</v>
      </c>
      <c r="D4" s="16" t="s">
        <v>11</v>
      </c>
      <c r="E4" s="17" t="s">
        <v>18</v>
      </c>
      <c r="G4" s="75" t="s">
        <v>6</v>
      </c>
      <c r="H4" s="76"/>
      <c r="I4" s="76"/>
      <c r="J4" s="76"/>
      <c r="K4" s="77" t="s">
        <v>7</v>
      </c>
      <c r="L4" s="76"/>
      <c r="M4" s="76"/>
      <c r="N4" s="76"/>
      <c r="O4" s="77" t="s">
        <v>17</v>
      </c>
      <c r="P4" s="76"/>
      <c r="Q4" s="76"/>
      <c r="R4" s="78"/>
    </row>
    <row r="5" spans="1:18" ht="19.95" customHeight="1" thickBot="1" x14ac:dyDescent="0.25">
      <c r="A5" s="81" t="s">
        <v>28</v>
      </c>
      <c r="B5" s="82"/>
      <c r="C5" s="82"/>
      <c r="D5" s="82"/>
      <c r="E5" s="83"/>
      <c r="G5" s="81" t="s">
        <v>28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3"/>
    </row>
    <row r="6" spans="1:18" ht="19.95" customHeight="1" x14ac:dyDescent="0.2">
      <c r="A6" s="7">
        <v>6</v>
      </c>
      <c r="B6" s="28" t="s">
        <v>30</v>
      </c>
      <c r="C6" s="26">
        <f>ROUND((G6-K6)/1000*O6,0)</f>
        <v>88102</v>
      </c>
      <c r="D6" s="26">
        <f>ROUND(C6*30,0)</f>
        <v>2643060</v>
      </c>
      <c r="E6" s="8">
        <f>ROUND((C6*0.37/1000),1)</f>
        <v>32.6</v>
      </c>
      <c r="G6" s="84">
        <v>33990</v>
      </c>
      <c r="H6" s="85"/>
      <c r="I6" s="85"/>
      <c r="J6" s="18" t="s">
        <v>1</v>
      </c>
      <c r="K6" s="86"/>
      <c r="L6" s="86"/>
      <c r="M6" s="86"/>
      <c r="N6" s="18" t="s">
        <v>1</v>
      </c>
      <c r="O6" s="85">
        <f>9*24*12</f>
        <v>2592</v>
      </c>
      <c r="P6" s="85"/>
      <c r="Q6" s="85"/>
      <c r="R6" s="22" t="s">
        <v>5</v>
      </c>
    </row>
    <row r="7" spans="1:18" ht="19.95" customHeight="1" x14ac:dyDescent="0.2">
      <c r="A7" s="9">
        <v>7</v>
      </c>
      <c r="B7" s="28" t="s">
        <v>31</v>
      </c>
      <c r="C7" s="26">
        <f>ROUND((G7-K7)/1000*O7,0)</f>
        <v>24165</v>
      </c>
      <c r="D7" s="26">
        <f t="shared" ref="D7:D9" si="0">ROUND(C7*30,0)</f>
        <v>724950</v>
      </c>
      <c r="E7" s="8">
        <f t="shared" ref="E7:E9" si="1">ROUND((C7*0.37/1000),1)</f>
        <v>8.9</v>
      </c>
      <c r="G7" s="61">
        <v>9323</v>
      </c>
      <c r="H7" s="62"/>
      <c r="I7" s="62"/>
      <c r="J7" s="19" t="s">
        <v>1</v>
      </c>
      <c r="K7" s="63"/>
      <c r="L7" s="63"/>
      <c r="M7" s="63"/>
      <c r="N7" s="19" t="s">
        <v>1</v>
      </c>
      <c r="O7" s="62">
        <f t="shared" ref="O7:O9" si="2">9*24*12</f>
        <v>2592</v>
      </c>
      <c r="P7" s="62"/>
      <c r="Q7" s="62"/>
      <c r="R7" s="23" t="s">
        <v>5</v>
      </c>
    </row>
    <row r="8" spans="1:18" ht="19.95" customHeight="1" x14ac:dyDescent="0.2">
      <c r="A8" s="9">
        <v>8</v>
      </c>
      <c r="B8" s="28" t="s">
        <v>32</v>
      </c>
      <c r="C8" s="26">
        <f t="shared" ref="C8:C9" si="3">ROUND((G8-K8)/1000*O8,0)</f>
        <v>124657</v>
      </c>
      <c r="D8" s="26">
        <f t="shared" si="0"/>
        <v>3739710</v>
      </c>
      <c r="E8" s="8">
        <f t="shared" si="1"/>
        <v>46.1</v>
      </c>
      <c r="G8" s="61">
        <v>48093</v>
      </c>
      <c r="H8" s="62"/>
      <c r="I8" s="62"/>
      <c r="J8" s="19" t="s">
        <v>1</v>
      </c>
      <c r="K8" s="63"/>
      <c r="L8" s="63"/>
      <c r="M8" s="63"/>
      <c r="N8" s="19" t="s">
        <v>1</v>
      </c>
      <c r="O8" s="64">
        <f t="shared" si="2"/>
        <v>2592</v>
      </c>
      <c r="P8" s="65"/>
      <c r="Q8" s="66"/>
      <c r="R8" s="23" t="s">
        <v>5</v>
      </c>
    </row>
    <row r="9" spans="1:18" s="1" customFormat="1" ht="19.95" customHeight="1" thickBot="1" x14ac:dyDescent="0.25">
      <c r="A9" s="51">
        <v>9</v>
      </c>
      <c r="B9" s="29" t="s">
        <v>33</v>
      </c>
      <c r="C9" s="27">
        <f t="shared" si="3"/>
        <v>15578</v>
      </c>
      <c r="D9" s="27">
        <f t="shared" si="0"/>
        <v>467340</v>
      </c>
      <c r="E9" s="10">
        <f t="shared" si="1"/>
        <v>5.8</v>
      </c>
      <c r="G9" s="67">
        <v>6010</v>
      </c>
      <c r="H9" s="68"/>
      <c r="I9" s="68"/>
      <c r="J9" s="20" t="s">
        <v>1</v>
      </c>
      <c r="K9" s="69"/>
      <c r="L9" s="69"/>
      <c r="M9" s="69"/>
      <c r="N9" s="20" t="s">
        <v>1</v>
      </c>
      <c r="O9" s="70">
        <f t="shared" si="2"/>
        <v>2592</v>
      </c>
      <c r="P9" s="71"/>
      <c r="Q9" s="72"/>
      <c r="R9" s="24" t="s">
        <v>5</v>
      </c>
    </row>
    <row r="10" spans="1:18" s="1" customFormat="1" ht="19.95" customHeight="1" thickTop="1" thickBot="1" x14ac:dyDescent="0.25">
      <c r="A10" s="73" t="s">
        <v>8</v>
      </c>
      <c r="B10" s="74"/>
      <c r="C10" s="11">
        <f>SUM(C6:C9)</f>
        <v>252502</v>
      </c>
      <c r="D10" s="11">
        <f>SUM(D6:D9)</f>
        <v>7575060</v>
      </c>
      <c r="E10" s="12">
        <f>SUM(E6:E9)</f>
        <v>93.399999999999991</v>
      </c>
      <c r="G10" s="60">
        <f>SUM(G6:I9)</f>
        <v>97416</v>
      </c>
      <c r="H10" s="58"/>
      <c r="I10" s="59"/>
      <c r="J10" s="21" t="s">
        <v>1</v>
      </c>
      <c r="K10" s="57">
        <f>SUM(K6:M9)</f>
        <v>0</v>
      </c>
      <c r="L10" s="58"/>
      <c r="M10" s="59"/>
      <c r="N10" s="21" t="s">
        <v>1</v>
      </c>
      <c r="O10" s="57">
        <f>AVERAGE(O6:Q9)</f>
        <v>2592</v>
      </c>
      <c r="P10" s="58"/>
      <c r="Q10" s="59"/>
      <c r="R10" s="25" t="s">
        <v>5</v>
      </c>
    </row>
    <row r="11" spans="1:18" x14ac:dyDescent="0.2">
      <c r="A11" s="1" t="s">
        <v>19</v>
      </c>
    </row>
  </sheetData>
  <sheetProtection algorithmName="SHA-512" hashValue="SH15t8WH47Ax0jngCJ5PKRDtCE+qx0LvRi4UH3xApr3eKOsz/N7ImaqCAuQ6sBpJsDSzcKEDYpYtHj/U+KFQ5g==" saltValue="dGH54D597PWOxJZ0aSTdIg==" spinCount="100000" sheet="1" selectLockedCells="1"/>
  <mergeCells count="25">
    <mergeCell ref="A10:B10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K10:M10"/>
    <mergeCell ref="O10:Q10"/>
    <mergeCell ref="G10:I10"/>
    <mergeCell ref="G8:I8"/>
    <mergeCell ref="K8:M8"/>
    <mergeCell ref="O8:Q8"/>
    <mergeCell ref="G9:I9"/>
    <mergeCell ref="K9:M9"/>
    <mergeCell ref="O9:Q9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横井 克哉</cp:lastModifiedBy>
  <cp:lastPrinted>2025-01-20T04:40:22Z</cp:lastPrinted>
  <dcterms:created xsi:type="dcterms:W3CDTF">2022-01-11T04:42:18Z</dcterms:created>
  <dcterms:modified xsi:type="dcterms:W3CDTF">2025-04-14T03:10:50Z</dcterms:modified>
</cp:coreProperties>
</file>