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ile01\ゼロカーボンシティ推進課\　02 温暖化対策係\19　公共施設LED化\★プロポーザル（業務委託）準備\★高松市(案）\01_プロポーザル\★R７年度LED化（第2期）　作成中\01 ★ＬＥＤ化事業　令和7年度分・第２期(準備用)\横井作成分\"/>
    </mc:Choice>
  </mc:AlternateContent>
  <xr:revisionPtr revIDLastSave="0" documentId="13_ncr:1_{AD5B75FF-DA78-4931-8A6F-076218D5DC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４－３号" sheetId="3" r:id="rId1"/>
    <sheet name="様式第４－４号" sheetId="6" r:id="rId2"/>
  </sheets>
  <definedNames>
    <definedName name="_xlnm.Print_Area" localSheetId="0">'様式第４－３号'!$A$1:$D$11</definedName>
    <definedName name="_xlnm.Print_Area" localSheetId="1">'様式第４－４号'!$A$1:$R$12</definedName>
    <definedName name="_xlnm.Print_Titles" localSheetId="1">'様式第４－４号'!$4:$4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O11" i="6" l="1"/>
  <c r="K11" i="6"/>
  <c r="G11" i="6"/>
  <c r="C10" i="6" l="1"/>
  <c r="D10" i="6" s="1"/>
  <c r="D7" i="3"/>
  <c r="O6" i="6"/>
  <c r="C7" i="3"/>
  <c r="B7" i="3"/>
  <c r="O10" i="6"/>
  <c r="O9" i="6"/>
  <c r="C9" i="6" s="1"/>
  <c r="D9" i="6" s="1"/>
  <c r="O8" i="6"/>
  <c r="C8" i="6" s="1"/>
  <c r="D8" i="6" s="1"/>
  <c r="O7" i="6"/>
  <c r="C7" i="6" s="1"/>
  <c r="D7" i="6" s="1"/>
  <c r="C6" i="6" l="1"/>
  <c r="E6" i="6" s="1"/>
  <c r="E7" i="6"/>
  <c r="E8" i="6"/>
  <c r="E9" i="6"/>
  <c r="E10" i="6"/>
  <c r="E11" i="6" l="1"/>
  <c r="D8" i="3" s="1"/>
  <c r="H8" i="3" s="1"/>
  <c r="D10" i="3" s="1"/>
  <c r="D6" i="6"/>
  <c r="D11" i="6" s="1"/>
  <c r="C8" i="3" s="1"/>
  <c r="C11" i="6"/>
  <c r="B8" i="3" s="1"/>
</calcChain>
</file>

<file path=xl/sharedStrings.xml><?xml version="1.0" encoding="utf-8"?>
<sst xmlns="http://schemas.openxmlformats.org/spreadsheetml/2006/main" count="52" uniqueCount="35">
  <si>
    <t>名称</t>
    <rPh sb="0" eb="2">
      <t>メイショウ</t>
    </rPh>
    <phoneticPr fontId="1"/>
  </si>
  <si>
    <t>W</t>
    <phoneticPr fontId="1"/>
  </si>
  <si>
    <t>※現状から全て（間引かずに）LEDへ更新した際の数値を入力お願いします。</t>
    <rPh sb="1" eb="3">
      <t>ゲンジョウ</t>
    </rPh>
    <rPh sb="5" eb="6">
      <t>スベ</t>
    </rPh>
    <rPh sb="18" eb="20">
      <t>コウシン</t>
    </rPh>
    <rPh sb="22" eb="23">
      <t>サイ</t>
    </rPh>
    <rPh sb="24" eb="26">
      <t>スウチ</t>
    </rPh>
    <rPh sb="27" eb="29">
      <t>ニュウリョク</t>
    </rPh>
    <rPh sb="30" eb="31">
      <t>ネガ</t>
    </rPh>
    <phoneticPr fontId="1"/>
  </si>
  <si>
    <t>※黄色のマス目にのみ数値入力をお願いします。</t>
    <rPh sb="1" eb="3">
      <t>キイロ</t>
    </rPh>
    <rPh sb="6" eb="7">
      <t>メ</t>
    </rPh>
    <rPh sb="10" eb="12">
      <t>スウチ</t>
    </rPh>
    <rPh sb="12" eb="14">
      <t>ニュウリョク</t>
    </rPh>
    <rPh sb="16" eb="17">
      <t>ネガ</t>
    </rPh>
    <phoneticPr fontId="1"/>
  </si>
  <si>
    <t>※点灯時間は下記の通り一律とします。</t>
    <rPh sb="1" eb="3">
      <t>テントウ</t>
    </rPh>
    <rPh sb="3" eb="5">
      <t>ジカン</t>
    </rPh>
    <rPh sb="6" eb="8">
      <t>カキ</t>
    </rPh>
    <rPh sb="9" eb="10">
      <t>トオ</t>
    </rPh>
    <rPh sb="11" eb="13">
      <t>イチリツ</t>
    </rPh>
    <phoneticPr fontId="1"/>
  </si>
  <si>
    <t>時間</t>
    <rPh sb="0" eb="2">
      <t>ジカン</t>
    </rPh>
    <phoneticPr fontId="1"/>
  </si>
  <si>
    <t>現状の電気容量（カタログ掲載の値）
既設光源が消費する電気容量合計</t>
    <rPh sb="18" eb="20">
      <t>キセツ</t>
    </rPh>
    <rPh sb="20" eb="22">
      <t>コウゲン</t>
    </rPh>
    <phoneticPr fontId="1"/>
  </si>
  <si>
    <t>LEDの電気容量（カタログ掲載の値）
LED光源が消費する電気容量合計</t>
    <rPh sb="22" eb="24">
      <t>コウゲン</t>
    </rPh>
    <phoneticPr fontId="1"/>
  </si>
  <si>
    <t>小計</t>
    <rPh sb="0" eb="2">
      <t>ショウケイ</t>
    </rPh>
    <phoneticPr fontId="1"/>
  </si>
  <si>
    <t>エネルギー削減効果比較表（プロポーザル提案用）</t>
    <rPh sb="19" eb="22">
      <t>テイアンヨウ</t>
    </rPh>
    <phoneticPr fontId="1"/>
  </si>
  <si>
    <r>
      <t xml:space="preserve">①電力使用量削減効果
</t>
    </r>
    <r>
      <rPr>
        <sz val="10.5"/>
        <color indexed="8"/>
        <rFont val="メイリオ"/>
        <family val="3"/>
        <charset val="128"/>
      </rPr>
      <t>(kWh/年)</t>
    </r>
    <rPh sb="1" eb="3">
      <t>デンリョク</t>
    </rPh>
    <rPh sb="3" eb="6">
      <t>シヨウリョウ</t>
    </rPh>
    <rPh sb="6" eb="8">
      <t>サクゲン</t>
    </rPh>
    <rPh sb="8" eb="10">
      <t>コウカ</t>
    </rPh>
    <phoneticPr fontId="2"/>
  </si>
  <si>
    <r>
      <t xml:space="preserve">②電気料金削減効果
</t>
    </r>
    <r>
      <rPr>
        <sz val="10.5"/>
        <color indexed="8"/>
        <rFont val="メイリオ"/>
        <family val="3"/>
        <charset val="128"/>
      </rPr>
      <t>(円/年)
【①×30円/kWh】</t>
    </r>
    <rPh sb="1" eb="3">
      <t>デンキ</t>
    </rPh>
    <rPh sb="3" eb="5">
      <t>リョウキン</t>
    </rPh>
    <rPh sb="5" eb="7">
      <t>サクゲン</t>
    </rPh>
    <rPh sb="7" eb="9">
      <t>コウカ</t>
    </rPh>
    <phoneticPr fontId="2"/>
  </si>
  <si>
    <t>エネルギー削減効果比較表内訳書（プロポーザル提案用）</t>
    <rPh sb="12" eb="15">
      <t>ウチワケショ</t>
    </rPh>
    <rPh sb="22" eb="24">
      <t>テイアン</t>
    </rPh>
    <rPh sb="24" eb="25">
      <t>ヨウ</t>
    </rPh>
    <phoneticPr fontId="1"/>
  </si>
  <si>
    <t>No.</t>
    <phoneticPr fontId="1"/>
  </si>
  <si>
    <t>【様式第４－３号】</t>
    <phoneticPr fontId="1"/>
  </si>
  <si>
    <t>【様式第４－４号】</t>
    <phoneticPr fontId="1"/>
  </si>
  <si>
    <t>エリア名</t>
    <rPh sb="3" eb="4">
      <t>メイ</t>
    </rPh>
    <phoneticPr fontId="1"/>
  </si>
  <si>
    <t>年間の点灯時間
9時間（1日）　ｘ　24日（1月)
　ｘ　12か月</t>
    <phoneticPr fontId="1"/>
  </si>
  <si>
    <r>
      <t xml:space="preserve">③Co2排出量削減効果
</t>
    </r>
    <r>
      <rPr>
        <sz val="10.5"/>
        <color indexed="8"/>
        <rFont val="メイリオ"/>
        <family val="3"/>
        <charset val="128"/>
      </rPr>
      <t>(t-CO2/kWh/年)
CO2排出係数
0.370kg-CO2/kWh</t>
    </r>
    <rPh sb="4" eb="6">
      <t>ハイシュツ</t>
    </rPh>
    <rPh sb="6" eb="7">
      <t>リョウ</t>
    </rPh>
    <rPh sb="7" eb="9">
      <t>サクゲン</t>
    </rPh>
    <rPh sb="9" eb="11">
      <t>コウカ</t>
    </rPh>
    <rPh sb="29" eb="31">
      <t>ハイシュツ</t>
    </rPh>
    <rPh sb="31" eb="33">
      <t>ケイスウ</t>
    </rPh>
    <phoneticPr fontId="2"/>
  </si>
  <si>
    <t>（注）「①電力使用量削減効果」及び「②電気料金削減効果」は小数点以下四捨五入、「③Co2排出量削減効果」は小数点第２位以下四捨五入とする。</t>
    <rPh sb="1" eb="2">
      <t>チュウ</t>
    </rPh>
    <rPh sb="5" eb="7">
      <t>デンリョク</t>
    </rPh>
    <rPh sb="7" eb="10">
      <t>シヨウリョウ</t>
    </rPh>
    <rPh sb="10" eb="12">
      <t>サクゲン</t>
    </rPh>
    <rPh sb="12" eb="14">
      <t>コウカ</t>
    </rPh>
    <rPh sb="15" eb="16">
      <t>オヨ</t>
    </rPh>
    <rPh sb="19" eb="21">
      <t>デンキ</t>
    </rPh>
    <rPh sb="21" eb="23">
      <t>リョウキン</t>
    </rPh>
    <rPh sb="23" eb="25">
      <t>サクゲン</t>
    </rPh>
    <rPh sb="25" eb="27">
      <t>コウカ</t>
    </rPh>
    <rPh sb="29" eb="32">
      <t>ショウスウテン</t>
    </rPh>
    <rPh sb="32" eb="34">
      <t>イカ</t>
    </rPh>
    <rPh sb="34" eb="38">
      <t>シシャゴニュウ</t>
    </rPh>
    <rPh sb="53" eb="56">
      <t>ショウスウテン</t>
    </rPh>
    <rPh sb="56" eb="57">
      <t>ダイ</t>
    </rPh>
    <rPh sb="58" eb="59">
      <t>イ</t>
    </rPh>
    <rPh sb="59" eb="61">
      <t>イカ</t>
    </rPh>
    <rPh sb="61" eb="65">
      <t>シシャゴニュウ</t>
    </rPh>
    <phoneticPr fontId="1"/>
  </si>
  <si>
    <t>計算式</t>
    <rPh sb="0" eb="3">
      <t>ケイサンシキ</t>
    </rPh>
    <phoneticPr fontId="1"/>
  </si>
  <si>
    <t>↑</t>
    <phoneticPr fontId="1"/>
  </si>
  <si>
    <t>※入力不要</t>
    <rPh sb="1" eb="3">
      <t>ニュウリョク</t>
    </rPh>
    <rPh sb="3" eb="5">
      <t>フヨウ</t>
    </rPh>
    <phoneticPr fontId="1"/>
  </si>
  <si>
    <t>　　のCo2排出量削減効果が見込まれます。</t>
    <rPh sb="14" eb="16">
      <t>ミコ</t>
    </rPh>
    <phoneticPr fontId="1"/>
  </si>
  <si>
    <t>　現状に対し、</t>
    <phoneticPr fontId="1"/>
  </si>
  <si>
    <t>Co2排出量
削減後の数値</t>
    <rPh sb="7" eb="9">
      <t>サクゲン</t>
    </rPh>
    <rPh sb="9" eb="10">
      <t>ゴ</t>
    </rPh>
    <rPh sb="11" eb="13">
      <t>スウチ</t>
    </rPh>
    <phoneticPr fontId="1"/>
  </si>
  <si>
    <t>Co2排出量
既存の数値</t>
    <rPh sb="7" eb="9">
      <t>キゾン</t>
    </rPh>
    <rPh sb="10" eb="12">
      <t>スウチ</t>
    </rPh>
    <phoneticPr fontId="1"/>
  </si>
  <si>
    <t>F施設群</t>
    <rPh sb="1" eb="3">
      <t>シセツ</t>
    </rPh>
    <rPh sb="3" eb="4">
      <t>グン</t>
    </rPh>
    <phoneticPr fontId="1"/>
  </si>
  <si>
    <t>令和7年度分・第2期</t>
    <rPh sb="0" eb="2">
      <t>レイワ</t>
    </rPh>
    <rPh sb="3" eb="4">
      <t>ネン</t>
    </rPh>
    <rPh sb="4" eb="5">
      <t>ド</t>
    </rPh>
    <rPh sb="5" eb="6">
      <t>ブン</t>
    </rPh>
    <rPh sb="7" eb="8">
      <t>ダイ</t>
    </rPh>
    <rPh sb="9" eb="10">
      <t>キ</t>
    </rPh>
    <phoneticPr fontId="1"/>
  </si>
  <si>
    <t>F施設群（No.1～5　計5施設）</t>
    <phoneticPr fontId="1"/>
  </si>
  <si>
    <t>牟礼総合体育館</t>
    <phoneticPr fontId="1"/>
  </si>
  <si>
    <t>牟礼中央公園運動センター</t>
    <phoneticPr fontId="1"/>
  </si>
  <si>
    <t>東部運動公園</t>
    <phoneticPr fontId="1"/>
  </si>
  <si>
    <t>福岡町プール</t>
    <phoneticPr fontId="1"/>
  </si>
  <si>
    <t>かわなべスポーツセンター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</si>
</sst>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15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sz val="10.5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6" fillId="2" borderId="0" xfId="3" applyFont="1" applyFill="1">
      <alignment vertical="center"/>
    </xf>
    <xf numFmtId="38" fontId="6" fillId="2" borderId="0" xfId="2" applyFont="1" applyFill="1">
      <alignment vertical="center"/>
    </xf>
    <xf numFmtId="0" fontId="6" fillId="2" borderId="0" xfId="3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3" applyFont="1" applyFill="1">
      <alignment vertical="center"/>
    </xf>
    <xf numFmtId="38" fontId="6" fillId="2" borderId="15" xfId="1" applyFont="1" applyFill="1" applyBorder="1" applyAlignment="1">
      <alignment horizontal="center" vertical="center"/>
    </xf>
    <xf numFmtId="176" fontId="6" fillId="2" borderId="16" xfId="1" applyNumberFormat="1" applyFont="1" applyFill="1" applyBorder="1" applyAlignment="1">
      <alignment horizontal="right" vertical="center"/>
    </xf>
    <xf numFmtId="38" fontId="6" fillId="2" borderId="17" xfId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/>
    </xf>
    <xf numFmtId="0" fontId="6" fillId="3" borderId="12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wrapText="1" shrinkToFit="1"/>
    </xf>
    <xf numFmtId="38" fontId="6" fillId="3" borderId="13" xfId="2" applyFont="1" applyFill="1" applyBorder="1" applyAlignment="1">
      <alignment horizontal="center" vertical="center" wrapText="1" shrinkToFit="1"/>
    </xf>
    <xf numFmtId="0" fontId="6" fillId="3" borderId="14" xfId="3" applyFont="1" applyFill="1" applyBorder="1" applyAlignment="1">
      <alignment horizontal="center" vertical="center" wrapText="1" shrinkToFit="1"/>
    </xf>
    <xf numFmtId="0" fontId="6" fillId="3" borderId="2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16" xfId="3" applyFont="1" applyFill="1" applyBorder="1">
      <alignment vertical="center"/>
    </xf>
    <xf numFmtId="0" fontId="6" fillId="3" borderId="18" xfId="3" applyFont="1" applyFill="1" applyBorder="1">
      <alignment vertical="center"/>
    </xf>
    <xf numFmtId="0" fontId="6" fillId="3" borderId="5" xfId="3" applyFont="1" applyFill="1" applyBorder="1">
      <alignment vertical="center"/>
    </xf>
    <xf numFmtId="0" fontId="6" fillId="3" borderId="7" xfId="3" applyFont="1" applyFill="1" applyBorder="1">
      <alignment vertical="center"/>
    </xf>
    <xf numFmtId="38" fontId="6" fillId="2" borderId="2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 shrinkToFit="1"/>
    </xf>
    <xf numFmtId="0" fontId="14" fillId="2" borderId="4" xfId="0" applyFont="1" applyFill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8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 wrapText="1"/>
    </xf>
    <xf numFmtId="38" fontId="6" fillId="2" borderId="19" xfId="1" applyFont="1" applyFill="1" applyBorder="1" applyAlignment="1" applyProtection="1">
      <alignment vertical="center"/>
    </xf>
    <xf numFmtId="38" fontId="6" fillId="2" borderId="37" xfId="1" applyFont="1" applyFill="1" applyBorder="1" applyAlignment="1" applyProtection="1">
      <alignment vertical="center"/>
    </xf>
    <xf numFmtId="176" fontId="6" fillId="2" borderId="38" xfId="0" applyNumberFormat="1" applyFont="1" applyFill="1" applyBorder="1" applyAlignment="1">
      <alignment horizontal="right" vertical="center"/>
    </xf>
    <xf numFmtId="176" fontId="5" fillId="0" borderId="1" xfId="4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7" fontId="13" fillId="5" borderId="39" xfId="4" applyNumberFormat="1" applyFont="1" applyFill="1" applyBorder="1" applyAlignment="1" applyProtection="1">
      <alignment horizontal="center" vertical="center"/>
    </xf>
    <xf numFmtId="0" fontId="12" fillId="0" borderId="9" xfId="0" applyFont="1" applyBorder="1">
      <alignment vertical="center"/>
    </xf>
    <xf numFmtId="0" fontId="12" fillId="0" borderId="38" xfId="0" applyFont="1" applyBorder="1">
      <alignment vertical="center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6" fillId="2" borderId="29" xfId="1" applyFont="1" applyFill="1" applyBorder="1" applyAlignment="1">
      <alignment vertical="center"/>
    </xf>
    <xf numFmtId="38" fontId="6" fillId="2" borderId="19" xfId="1" applyFont="1" applyFill="1" applyBorder="1" applyAlignment="1">
      <alignment vertical="center"/>
    </xf>
    <xf numFmtId="38" fontId="6" fillId="2" borderId="30" xfId="1" applyFont="1" applyFill="1" applyBorder="1" applyAlignment="1">
      <alignment vertical="center"/>
    </xf>
    <xf numFmtId="38" fontId="6" fillId="2" borderId="9" xfId="1" applyFont="1" applyFill="1" applyBorder="1" applyAlignment="1">
      <alignment vertical="center"/>
    </xf>
    <xf numFmtId="38" fontId="6" fillId="2" borderId="28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38" fontId="6" fillId="4" borderId="1" xfId="1" applyFont="1" applyFill="1" applyBorder="1" applyAlignment="1" applyProtection="1">
      <alignment vertical="center"/>
      <protection locked="0"/>
    </xf>
    <xf numFmtId="38" fontId="6" fillId="2" borderId="23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38" fontId="6" fillId="2" borderId="40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38" fontId="6" fillId="4" borderId="4" xfId="1" applyFont="1" applyFill="1" applyBorder="1" applyAlignment="1" applyProtection="1">
      <alignment vertical="center"/>
      <protection locked="0"/>
    </xf>
    <xf numFmtId="38" fontId="6" fillId="2" borderId="27" xfId="1" applyFont="1" applyFill="1" applyBorder="1" applyAlignment="1">
      <alignment vertical="center"/>
    </xf>
    <xf numFmtId="38" fontId="6" fillId="2" borderId="25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0" fontId="6" fillId="3" borderId="35" xfId="3" applyFont="1" applyFill="1" applyBorder="1" applyAlignment="1">
      <alignment horizontal="center" vertical="center" shrinkToFit="1"/>
    </xf>
    <xf numFmtId="0" fontId="6" fillId="3" borderId="30" xfId="3" applyFont="1" applyFill="1" applyBorder="1" applyAlignment="1">
      <alignment horizontal="center" vertical="center" shrinkToFit="1"/>
    </xf>
    <xf numFmtId="0" fontId="6" fillId="3" borderId="32" xfId="3" applyFont="1" applyFill="1" applyBorder="1" applyAlignment="1">
      <alignment horizontal="center" vertical="center" wrapText="1"/>
    </xf>
    <xf numFmtId="0" fontId="6" fillId="3" borderId="33" xfId="3" applyFont="1" applyFill="1" applyBorder="1" applyAlignment="1">
      <alignment horizontal="center" vertical="center"/>
    </xf>
    <xf numFmtId="0" fontId="6" fillId="3" borderId="33" xfId="3" applyFont="1" applyFill="1" applyBorder="1" applyAlignment="1">
      <alignment horizontal="center" vertical="center" wrapText="1"/>
    </xf>
    <xf numFmtId="0" fontId="6" fillId="3" borderId="34" xfId="3" applyFont="1" applyFill="1" applyBorder="1" applyAlignment="1">
      <alignment horizontal="center" vertical="center"/>
    </xf>
    <xf numFmtId="0" fontId="11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center" vertical="center"/>
    </xf>
    <xf numFmtId="38" fontId="7" fillId="3" borderId="20" xfId="1" applyFont="1" applyFill="1" applyBorder="1" applyAlignment="1">
      <alignment horizontal="center" vertical="center"/>
    </xf>
    <xf numFmtId="38" fontId="7" fillId="3" borderId="21" xfId="1" applyFont="1" applyFill="1" applyBorder="1" applyAlignment="1">
      <alignment horizontal="center" vertical="center"/>
    </xf>
    <xf numFmtId="38" fontId="7" fillId="3" borderId="22" xfId="1" applyFont="1" applyFill="1" applyBorder="1" applyAlignment="1">
      <alignment horizontal="center" vertical="center"/>
    </xf>
    <xf numFmtId="38" fontId="6" fillId="2" borderId="31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4" borderId="2" xfId="1" applyFont="1" applyFill="1" applyBorder="1" applyAlignment="1" applyProtection="1">
      <alignment vertical="center"/>
      <protection locked="0"/>
    </xf>
  </cellXfs>
  <cellStyles count="5">
    <cellStyle name="パーセント" xfId="4" builtinId="5"/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BreakPreview" zoomScale="115" zoomScaleNormal="100" zoomScaleSheetLayoutView="115" workbookViewId="0">
      <selection sqref="A1:XFD1048576"/>
    </sheetView>
  </sheetViews>
  <sheetFormatPr defaultRowHeight="17.399999999999999" x14ac:dyDescent="0.2"/>
  <cols>
    <col min="1" max="1" width="21.109375" style="45" customWidth="1"/>
    <col min="2" max="4" width="21.109375" style="31" customWidth="1"/>
    <col min="5" max="5" width="8.88671875" style="31" hidden="1" customWidth="1"/>
    <col min="6" max="8" width="14.77734375" style="31" hidden="1" customWidth="1"/>
    <col min="9" max="16384" width="8.88671875" style="31"/>
  </cols>
  <sheetData>
    <row r="1" spans="1:8" ht="21" customHeight="1" x14ac:dyDescent="0.2">
      <c r="A1" s="30" t="s">
        <v>14</v>
      </c>
      <c r="D1" s="32"/>
    </row>
    <row r="2" spans="1:8" ht="12" customHeight="1" x14ac:dyDescent="0.2">
      <c r="A2" s="30"/>
      <c r="D2" s="32"/>
    </row>
    <row r="3" spans="1:8" ht="27" customHeight="1" x14ac:dyDescent="0.2">
      <c r="A3" s="55" t="s">
        <v>9</v>
      </c>
      <c r="B3" s="55"/>
      <c r="C3" s="55"/>
      <c r="D3" s="55"/>
    </row>
    <row r="4" spans="1:8" ht="12" customHeight="1" x14ac:dyDescent="0.2">
      <c r="A4" s="30"/>
      <c r="D4" s="32"/>
    </row>
    <row r="5" spans="1:8" ht="18" customHeight="1" thickBot="1" x14ac:dyDescent="0.25">
      <c r="A5" s="51"/>
      <c r="B5" s="51"/>
      <c r="C5" s="51"/>
      <c r="D5" s="51"/>
    </row>
    <row r="6" spans="1:8" ht="27" customHeight="1" thickBot="1" x14ac:dyDescent="0.25">
      <c r="A6" s="52" t="s">
        <v>28</v>
      </c>
      <c r="B6" s="53"/>
      <c r="C6" s="53"/>
      <c r="D6" s="54"/>
      <c r="F6" s="31" t="s">
        <v>22</v>
      </c>
    </row>
    <row r="7" spans="1:8" ht="78" customHeight="1" x14ac:dyDescent="0.2">
      <c r="A7" s="33" t="s">
        <v>16</v>
      </c>
      <c r="B7" s="34" t="str">
        <f>'様式第４－４号'!C4</f>
        <v>①電力使用量削減効果
(kWh/年)</v>
      </c>
      <c r="C7" s="35" t="str">
        <f>'様式第４－４号'!D4</f>
        <v>②電気料金削減効果
(円/年)
【①×30円/kWh】</v>
      </c>
      <c r="D7" s="36" t="str">
        <f>'様式第４－４号'!E4</f>
        <v>③Co2排出量削減効果
(t-CO2/kWh/年)
CO2排出係数
0.370kg-CO2/kWh</v>
      </c>
      <c r="F7" s="37" t="s">
        <v>25</v>
      </c>
      <c r="G7" s="37" t="s">
        <v>26</v>
      </c>
      <c r="H7" s="38" t="s">
        <v>20</v>
      </c>
    </row>
    <row r="8" spans="1:8" ht="49.95" customHeight="1" thickBot="1" x14ac:dyDescent="0.25">
      <c r="A8" s="39" t="s">
        <v>27</v>
      </c>
      <c r="B8" s="40">
        <f>'様式第４－４号'!C11</f>
        <v>468215</v>
      </c>
      <c r="C8" s="41">
        <f>'様式第４－４号'!D11</f>
        <v>14046450</v>
      </c>
      <c r="D8" s="42">
        <f>'様式第４－４号'!E11</f>
        <v>173.29999999999998</v>
      </c>
      <c r="F8" s="43">
        <f>D8</f>
        <v>173.29999999999998</v>
      </c>
      <c r="G8" s="44">
        <v>173.3</v>
      </c>
      <c r="H8" s="38">
        <f>F8/G8*100%</f>
        <v>0.99999999999999989</v>
      </c>
    </row>
    <row r="9" spans="1:8" ht="18" hidden="1" thickBot="1" x14ac:dyDescent="0.25">
      <c r="D9" s="46" t="s">
        <v>21</v>
      </c>
    </row>
    <row r="10" spans="1:8" hidden="1" x14ac:dyDescent="0.2">
      <c r="C10" s="47" t="s">
        <v>24</v>
      </c>
      <c r="D10" s="48">
        <f>H8</f>
        <v>0.99999999999999989</v>
      </c>
    </row>
    <row r="11" spans="1:8" ht="18" hidden="1" thickBot="1" x14ac:dyDescent="0.25">
      <c r="C11" s="49" t="s">
        <v>23</v>
      </c>
      <c r="D11" s="50"/>
    </row>
  </sheetData>
  <sheetProtection algorithmName="SHA-512" hashValue="cBNjz/5gb2q9g3sTFweUkOLvhuFhw0SWlLF3nt4jA4Yv3vSAuucBeEu0T4lsnvJMK7e76o3B/IHy0W3FOx80mg==" saltValue="G0AZGmxGdwiuWEQSzgfSSw==" spinCount="100000" sheet="1" selectLockedCells="1"/>
  <mergeCells count="3">
    <mergeCell ref="A5:D5"/>
    <mergeCell ref="A6:D6"/>
    <mergeCell ref="A3:D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12"/>
  <sheetViews>
    <sheetView view="pageBreakPreview" zoomScale="85" zoomScaleNormal="100" zoomScaleSheetLayoutView="85" workbookViewId="0">
      <selection activeCell="K10" sqref="K10:M10"/>
    </sheetView>
  </sheetViews>
  <sheetFormatPr defaultColWidth="9" defaultRowHeight="17.399999999999999" x14ac:dyDescent="0.2"/>
  <cols>
    <col min="1" max="1" width="5.21875" style="1" customWidth="1"/>
    <col min="2" max="2" width="29.44140625" style="1" customWidth="1"/>
    <col min="3" max="3" width="22.21875" style="1" customWidth="1"/>
    <col min="4" max="4" width="22.21875" style="2" customWidth="1"/>
    <col min="5" max="5" width="22.21875" style="1" customWidth="1"/>
    <col min="6" max="6" width="9" style="1" customWidth="1"/>
    <col min="7" max="18" width="8.88671875" style="1" customWidth="1"/>
    <col min="19" max="247" width="9" style="1" customWidth="1"/>
    <col min="248" max="16384" width="9" style="4"/>
  </cols>
  <sheetData>
    <row r="1" spans="1:18" x14ac:dyDescent="0.2">
      <c r="A1" s="1" t="s">
        <v>15</v>
      </c>
      <c r="B1" s="6"/>
      <c r="E1" s="3"/>
    </row>
    <row r="2" spans="1:18" ht="21" customHeight="1" x14ac:dyDescent="0.2">
      <c r="E2" s="5"/>
      <c r="G2" s="78" t="s">
        <v>3</v>
      </c>
      <c r="H2" s="78"/>
      <c r="I2" s="78"/>
      <c r="J2" s="78"/>
      <c r="K2" s="78"/>
      <c r="L2" s="78"/>
      <c r="M2" s="78"/>
      <c r="N2" s="78"/>
      <c r="O2" s="6"/>
      <c r="P2" s="6"/>
      <c r="Q2" s="6"/>
      <c r="R2" s="6"/>
    </row>
    <row r="3" spans="1:18" ht="21" customHeight="1" thickBot="1" x14ac:dyDescent="0.25">
      <c r="A3" s="79" t="s">
        <v>12</v>
      </c>
      <c r="B3" s="79"/>
      <c r="C3" s="79"/>
      <c r="D3" s="79"/>
      <c r="E3" s="79"/>
      <c r="G3" s="78" t="s">
        <v>2</v>
      </c>
      <c r="H3" s="78"/>
      <c r="I3" s="78"/>
      <c r="J3" s="78"/>
      <c r="K3" s="78"/>
      <c r="L3" s="78"/>
      <c r="M3" s="78"/>
      <c r="N3" s="78"/>
      <c r="O3" s="78" t="s">
        <v>4</v>
      </c>
      <c r="P3" s="78"/>
      <c r="Q3" s="78"/>
      <c r="R3" s="78"/>
    </row>
    <row r="4" spans="1:18" ht="78" customHeight="1" thickBot="1" x14ac:dyDescent="0.25">
      <c r="A4" s="13" t="s">
        <v>13</v>
      </c>
      <c r="B4" s="14" t="s">
        <v>0</v>
      </c>
      <c r="C4" s="15" t="s">
        <v>10</v>
      </c>
      <c r="D4" s="16" t="s">
        <v>11</v>
      </c>
      <c r="E4" s="17" t="s">
        <v>18</v>
      </c>
      <c r="G4" s="74" t="s">
        <v>6</v>
      </c>
      <c r="H4" s="75"/>
      <c r="I4" s="75"/>
      <c r="J4" s="75"/>
      <c r="K4" s="76" t="s">
        <v>7</v>
      </c>
      <c r="L4" s="75"/>
      <c r="M4" s="75"/>
      <c r="N4" s="75"/>
      <c r="O4" s="76" t="s">
        <v>17</v>
      </c>
      <c r="P4" s="75"/>
      <c r="Q4" s="75"/>
      <c r="R4" s="77"/>
    </row>
    <row r="5" spans="1:18" ht="19.95" customHeight="1" thickBot="1" x14ac:dyDescent="0.25">
      <c r="A5" s="80" t="s">
        <v>29</v>
      </c>
      <c r="B5" s="81"/>
      <c r="C5" s="81"/>
      <c r="D5" s="81"/>
      <c r="E5" s="82"/>
      <c r="G5" s="80" t="s">
        <v>29</v>
      </c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</row>
    <row r="6" spans="1:18" ht="19.95" customHeight="1" x14ac:dyDescent="0.2">
      <c r="A6" s="7">
        <v>1</v>
      </c>
      <c r="B6" s="28" t="s">
        <v>30</v>
      </c>
      <c r="C6" s="26">
        <f>ROUND((G6-K6)/1000*O6,0)</f>
        <v>186844</v>
      </c>
      <c r="D6" s="26">
        <f>ROUND(C6*30,0)</f>
        <v>5605320</v>
      </c>
      <c r="E6" s="8">
        <f>ROUND((C6*0.37/1000),1)</f>
        <v>69.099999999999994</v>
      </c>
      <c r="G6" s="83">
        <v>72085</v>
      </c>
      <c r="H6" s="84"/>
      <c r="I6" s="84"/>
      <c r="J6" s="18" t="s">
        <v>1</v>
      </c>
      <c r="K6" s="85"/>
      <c r="L6" s="85"/>
      <c r="M6" s="85"/>
      <c r="N6" s="18" t="s">
        <v>1</v>
      </c>
      <c r="O6" s="84">
        <f>9*24*12</f>
        <v>2592</v>
      </c>
      <c r="P6" s="84"/>
      <c r="Q6" s="84"/>
      <c r="R6" s="22" t="s">
        <v>5</v>
      </c>
    </row>
    <row r="7" spans="1:18" ht="19.95" customHeight="1" x14ac:dyDescent="0.2">
      <c r="A7" s="9">
        <v>2</v>
      </c>
      <c r="B7" s="28" t="s">
        <v>31</v>
      </c>
      <c r="C7" s="26">
        <f>ROUND((G7-K7)/1000*O7,0)</f>
        <v>28600</v>
      </c>
      <c r="D7" s="26">
        <f t="shared" ref="D7:D10" si="0">ROUND(C7*30,0)</f>
        <v>858000</v>
      </c>
      <c r="E7" s="8">
        <f t="shared" ref="E7:E10" si="1">ROUND((C7*0.37/1000),1)</f>
        <v>10.6</v>
      </c>
      <c r="G7" s="60">
        <v>11034</v>
      </c>
      <c r="H7" s="61"/>
      <c r="I7" s="61"/>
      <c r="J7" s="19" t="s">
        <v>1</v>
      </c>
      <c r="K7" s="62"/>
      <c r="L7" s="62"/>
      <c r="M7" s="62"/>
      <c r="N7" s="19" t="s">
        <v>1</v>
      </c>
      <c r="O7" s="61">
        <f t="shared" ref="O7:O10" si="2">9*24*12</f>
        <v>2592</v>
      </c>
      <c r="P7" s="61"/>
      <c r="Q7" s="61"/>
      <c r="R7" s="23" t="s">
        <v>5</v>
      </c>
    </row>
    <row r="8" spans="1:18" ht="19.95" customHeight="1" x14ac:dyDescent="0.2">
      <c r="A8" s="9">
        <v>3</v>
      </c>
      <c r="B8" s="28" t="s">
        <v>32</v>
      </c>
      <c r="C8" s="26">
        <f t="shared" ref="C8:C10" si="3">ROUND((G8-K8)/1000*O8,0)</f>
        <v>30790</v>
      </c>
      <c r="D8" s="26">
        <f t="shared" si="0"/>
        <v>923700</v>
      </c>
      <c r="E8" s="8">
        <f t="shared" si="1"/>
        <v>11.4</v>
      </c>
      <c r="G8" s="60">
        <v>11879</v>
      </c>
      <c r="H8" s="61"/>
      <c r="I8" s="61"/>
      <c r="J8" s="19" t="s">
        <v>1</v>
      </c>
      <c r="K8" s="62"/>
      <c r="L8" s="62"/>
      <c r="M8" s="62"/>
      <c r="N8" s="19" t="s">
        <v>1</v>
      </c>
      <c r="O8" s="63">
        <f t="shared" si="2"/>
        <v>2592</v>
      </c>
      <c r="P8" s="64"/>
      <c r="Q8" s="65"/>
      <c r="R8" s="23" t="s">
        <v>5</v>
      </c>
    </row>
    <row r="9" spans="1:18" s="1" customFormat="1" ht="19.95" customHeight="1" x14ac:dyDescent="0.2">
      <c r="A9" s="9">
        <v>4</v>
      </c>
      <c r="B9" s="28" t="s">
        <v>33</v>
      </c>
      <c r="C9" s="26">
        <f t="shared" si="3"/>
        <v>88055</v>
      </c>
      <c r="D9" s="26">
        <f t="shared" si="0"/>
        <v>2641650</v>
      </c>
      <c r="E9" s="8">
        <f t="shared" si="1"/>
        <v>32.6</v>
      </c>
      <c r="G9" s="60">
        <v>33972</v>
      </c>
      <c r="H9" s="61"/>
      <c r="I9" s="61"/>
      <c r="J9" s="19" t="s">
        <v>1</v>
      </c>
      <c r="K9" s="62"/>
      <c r="L9" s="62"/>
      <c r="M9" s="62"/>
      <c r="N9" s="19" t="s">
        <v>1</v>
      </c>
      <c r="O9" s="63">
        <f t="shared" si="2"/>
        <v>2592</v>
      </c>
      <c r="P9" s="64"/>
      <c r="Q9" s="65"/>
      <c r="R9" s="23" t="s">
        <v>5</v>
      </c>
    </row>
    <row r="10" spans="1:18" s="1" customFormat="1" ht="19.95" customHeight="1" thickBot="1" x14ac:dyDescent="0.25">
      <c r="A10" s="9">
        <v>5</v>
      </c>
      <c r="B10" s="29" t="s">
        <v>34</v>
      </c>
      <c r="C10" s="27">
        <f t="shared" si="3"/>
        <v>133926</v>
      </c>
      <c r="D10" s="27">
        <f t="shared" si="0"/>
        <v>4017780</v>
      </c>
      <c r="E10" s="10">
        <f t="shared" si="1"/>
        <v>49.6</v>
      </c>
      <c r="G10" s="66">
        <v>51669</v>
      </c>
      <c r="H10" s="67"/>
      <c r="I10" s="67"/>
      <c r="J10" s="20" t="s">
        <v>1</v>
      </c>
      <c r="K10" s="68"/>
      <c r="L10" s="68"/>
      <c r="M10" s="68"/>
      <c r="N10" s="20" t="s">
        <v>1</v>
      </c>
      <c r="O10" s="69">
        <f t="shared" si="2"/>
        <v>2592</v>
      </c>
      <c r="P10" s="70"/>
      <c r="Q10" s="71"/>
      <c r="R10" s="24" t="s">
        <v>5</v>
      </c>
    </row>
    <row r="11" spans="1:18" s="1" customFormat="1" ht="19.95" customHeight="1" thickTop="1" thickBot="1" x14ac:dyDescent="0.25">
      <c r="A11" s="72" t="s">
        <v>8</v>
      </c>
      <c r="B11" s="73"/>
      <c r="C11" s="11">
        <f>SUM(C6:C10)</f>
        <v>468215</v>
      </c>
      <c r="D11" s="11">
        <f>SUM(D6:D10)</f>
        <v>14046450</v>
      </c>
      <c r="E11" s="12">
        <f>SUM(E6:E10)</f>
        <v>173.29999999999998</v>
      </c>
      <c r="G11" s="59">
        <f>SUM(G6:I10)</f>
        <v>180639</v>
      </c>
      <c r="H11" s="57"/>
      <c r="I11" s="58"/>
      <c r="J11" s="21" t="s">
        <v>1</v>
      </c>
      <c r="K11" s="56">
        <f>SUM(K6:M10)</f>
        <v>0</v>
      </c>
      <c r="L11" s="57"/>
      <c r="M11" s="58"/>
      <c r="N11" s="21" t="s">
        <v>1</v>
      </c>
      <c r="O11" s="56">
        <f>AVERAGE(O6:Q10)</f>
        <v>2592</v>
      </c>
      <c r="P11" s="57"/>
      <c r="Q11" s="58"/>
      <c r="R11" s="25" t="s">
        <v>5</v>
      </c>
    </row>
    <row r="12" spans="1:18" x14ac:dyDescent="0.2">
      <c r="A12" s="1" t="s">
        <v>19</v>
      </c>
    </row>
  </sheetData>
  <sheetProtection algorithmName="SHA-512" hashValue="nGNIBBhRdp8pKJ0P/0PT+ntp3jheknrmiyvnD1xJyh7PYwLzx32PmdpIKO4PO7QoUk9xUbELeO0Or4PK7Zs7EA==" saltValue="UU2H5GbJ62O/E3Jmz26WjQ==" spinCount="100000" sheet="1" selectLockedCells="1"/>
  <mergeCells count="28">
    <mergeCell ref="A11:B11"/>
    <mergeCell ref="G4:J4"/>
    <mergeCell ref="K4:N4"/>
    <mergeCell ref="O4:R4"/>
    <mergeCell ref="G2:N2"/>
    <mergeCell ref="A3:E3"/>
    <mergeCell ref="G3:N3"/>
    <mergeCell ref="O3:R3"/>
    <mergeCell ref="A5:E5"/>
    <mergeCell ref="G6:I6"/>
    <mergeCell ref="K6:M6"/>
    <mergeCell ref="O6:Q6"/>
    <mergeCell ref="G7:I7"/>
    <mergeCell ref="K7:M7"/>
    <mergeCell ref="O7:Q7"/>
    <mergeCell ref="G5:R5"/>
    <mergeCell ref="K11:M11"/>
    <mergeCell ref="O11:Q11"/>
    <mergeCell ref="G11:I11"/>
    <mergeCell ref="G8:I8"/>
    <mergeCell ref="K8:M8"/>
    <mergeCell ref="O8:Q8"/>
    <mergeCell ref="G9:I9"/>
    <mergeCell ref="K9:M9"/>
    <mergeCell ref="O9:Q9"/>
    <mergeCell ref="G10:I10"/>
    <mergeCell ref="K10:M10"/>
    <mergeCell ref="O10:Q10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様式第４－３号</vt:lpstr>
      <vt:lpstr>様式第４－４号</vt:lpstr>
      <vt:lpstr>'様式第４－３号'!Print_Area</vt:lpstr>
      <vt:lpstr>'様式第４－４号'!Print_Area</vt:lpstr>
      <vt:lpstr>'様式第４－４号'!Print_Titles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横井 克哉</cp:lastModifiedBy>
  <cp:lastPrinted>2025-01-20T04:40:22Z</cp:lastPrinted>
  <dcterms:created xsi:type="dcterms:W3CDTF">2022-01-11T04:42:18Z</dcterms:created>
  <dcterms:modified xsi:type="dcterms:W3CDTF">2025-04-14T03:10:16Z</dcterms:modified>
</cp:coreProperties>
</file>