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265" activeTab="0"/>
  </bookViews>
  <sheets>
    <sheet name="人口速報" sheetId="1" r:id="rId1"/>
  </sheets>
  <externalReferences>
    <externalReference r:id="rId4"/>
  </externalReferences>
  <definedNames>
    <definedName name="_xlnm.Print_Area" localSheetId="0">'人口速報'!$B$1:$U$35</definedName>
  </definedNames>
  <calcPr fullCalcOnLoad="1"/>
</workbook>
</file>

<file path=xl/sharedStrings.xml><?xml version="1.0" encoding="utf-8"?>
<sst xmlns="http://schemas.openxmlformats.org/spreadsheetml/2006/main" count="60" uniqueCount="47">
  <si>
    <t>総務部情報政策課</t>
  </si>
  <si>
    <t>高松市推計人口</t>
  </si>
  <si>
    <t>年    月    日</t>
  </si>
  <si>
    <r>
      <t xml:space="preserve">世帯数 </t>
    </r>
    <r>
      <rPr>
        <sz val="11"/>
        <rFont val="明朝"/>
        <family val="1"/>
      </rPr>
      <t>D</t>
    </r>
  </si>
  <si>
    <r>
      <t>人口総数</t>
    </r>
    <r>
      <rPr>
        <sz val="11"/>
        <rFont val="明朝"/>
        <family val="1"/>
      </rPr>
      <t xml:space="preserve"> E</t>
    </r>
  </si>
  <si>
    <t>男</t>
  </si>
  <si>
    <t>女</t>
  </si>
  <si>
    <r>
      <t xml:space="preserve">F = </t>
    </r>
    <r>
      <rPr>
        <sz val="11"/>
        <rFont val="明朝"/>
        <family val="1"/>
      </rPr>
      <t>E</t>
    </r>
    <r>
      <rPr>
        <sz val="11"/>
        <rFont val="明朝"/>
        <family val="1"/>
      </rPr>
      <t>/</t>
    </r>
    <r>
      <rPr>
        <sz val="11"/>
        <rFont val="明朝"/>
        <family val="1"/>
      </rPr>
      <t>D</t>
    </r>
  </si>
  <si>
    <r>
      <t>面積 ｋ</t>
    </r>
    <r>
      <rPr>
        <sz val="11"/>
        <rFont val="明朝"/>
        <family val="1"/>
      </rPr>
      <t>㎡</t>
    </r>
  </si>
  <si>
    <t>人口密度</t>
  </si>
  <si>
    <r>
      <t xml:space="preserve"> 対前月増加  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 xml:space="preserve">  A-B</t>
    </r>
  </si>
  <si>
    <t xml:space="preserve"> 対前年同月増加  A-C</t>
  </si>
  <si>
    <t>Ｆ：一世帯当たり平均人員</t>
  </si>
  <si>
    <t xml:space="preserve"> </t>
  </si>
  <si>
    <t>項 目</t>
  </si>
  <si>
    <r>
      <t>人 口
増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 xml:space="preserve">加
</t>
    </r>
    <r>
      <rPr>
        <sz val="11"/>
        <rFont val="明朝"/>
        <family val="1"/>
      </rPr>
      <t>G</t>
    </r>
    <r>
      <rPr>
        <sz val="11"/>
        <rFont val="明朝"/>
        <family val="1"/>
      </rPr>
      <t>=</t>
    </r>
    <r>
      <rPr>
        <sz val="11"/>
        <rFont val="明朝"/>
        <family val="1"/>
      </rPr>
      <t>H+I</t>
    </r>
  </si>
  <si>
    <t>自  然  動  態</t>
  </si>
  <si>
    <t>社        会        動        態</t>
  </si>
  <si>
    <r>
      <t>自 然
増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 xml:space="preserve">加
</t>
    </r>
    <r>
      <rPr>
        <sz val="11"/>
        <rFont val="明朝"/>
        <family val="1"/>
      </rPr>
      <t>H</t>
    </r>
    <r>
      <rPr>
        <sz val="11"/>
        <rFont val="明朝"/>
        <family val="1"/>
      </rPr>
      <t>=</t>
    </r>
    <r>
      <rPr>
        <sz val="11"/>
        <rFont val="明朝"/>
        <family val="1"/>
      </rPr>
      <t>J</t>
    </r>
    <r>
      <rPr>
        <sz val="11"/>
        <rFont val="明朝"/>
        <family val="1"/>
      </rPr>
      <t>-</t>
    </r>
    <r>
      <rPr>
        <sz val="11"/>
        <rFont val="明朝"/>
        <family val="1"/>
      </rPr>
      <t>K</t>
    </r>
  </si>
  <si>
    <r>
      <t xml:space="preserve">出 生
</t>
    </r>
    <r>
      <rPr>
        <sz val="11"/>
        <rFont val="明朝"/>
        <family val="1"/>
      </rPr>
      <t>J</t>
    </r>
  </si>
  <si>
    <r>
      <t xml:space="preserve">死 亡
</t>
    </r>
    <r>
      <rPr>
        <sz val="11"/>
        <rFont val="明朝"/>
        <family val="1"/>
      </rPr>
      <t>K</t>
    </r>
  </si>
  <si>
    <r>
      <t>社 会
増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 xml:space="preserve">加
</t>
    </r>
    <r>
      <rPr>
        <sz val="11"/>
        <rFont val="明朝"/>
        <family val="1"/>
      </rPr>
      <t>I</t>
    </r>
    <r>
      <rPr>
        <sz val="11"/>
        <rFont val="明朝"/>
        <family val="1"/>
      </rPr>
      <t>=</t>
    </r>
    <r>
      <rPr>
        <sz val="11"/>
        <rFont val="明朝"/>
        <family val="1"/>
      </rPr>
      <t>L</t>
    </r>
    <r>
      <rPr>
        <sz val="11"/>
        <rFont val="明朝"/>
        <family val="1"/>
      </rPr>
      <t>-</t>
    </r>
    <r>
      <rPr>
        <sz val="11"/>
        <rFont val="明朝"/>
        <family val="1"/>
      </rPr>
      <t>M</t>
    </r>
  </si>
  <si>
    <r>
      <t xml:space="preserve">転        入  </t>
    </r>
    <r>
      <rPr>
        <sz val="11"/>
        <rFont val="明朝"/>
        <family val="1"/>
      </rPr>
      <t>L</t>
    </r>
  </si>
  <si>
    <r>
      <t xml:space="preserve">転        出  </t>
    </r>
    <r>
      <rPr>
        <sz val="11"/>
        <rFont val="明朝"/>
        <family val="1"/>
      </rPr>
      <t>M</t>
    </r>
  </si>
  <si>
    <t>計</t>
  </si>
  <si>
    <t>県 内</t>
  </si>
  <si>
    <t>県 外</t>
  </si>
  <si>
    <t>職 権</t>
  </si>
  <si>
    <t>総 数</t>
  </si>
  <si>
    <t>四国県庁所在都市の人口</t>
  </si>
  <si>
    <r>
      <t xml:space="preserve">都 </t>
    </r>
    <r>
      <rPr>
        <sz val="11"/>
        <rFont val="明朝"/>
        <family val="1"/>
      </rPr>
      <t xml:space="preserve">   </t>
    </r>
    <r>
      <rPr>
        <sz val="11"/>
        <rFont val="明朝"/>
        <family val="1"/>
      </rPr>
      <t>市</t>
    </r>
    <r>
      <rPr>
        <sz val="11"/>
        <rFont val="明朝"/>
        <family val="1"/>
      </rPr>
      <t xml:space="preserve">    </t>
    </r>
    <r>
      <rPr>
        <sz val="11"/>
        <rFont val="明朝"/>
        <family val="1"/>
      </rPr>
      <t>名</t>
    </r>
  </si>
  <si>
    <r>
      <t xml:space="preserve">人口総数 </t>
    </r>
    <r>
      <rPr>
        <sz val="11"/>
        <rFont val="明朝"/>
        <family val="1"/>
      </rPr>
      <t>E</t>
    </r>
  </si>
  <si>
    <t>高    松    市</t>
  </si>
  <si>
    <t>松    山    市</t>
  </si>
  <si>
    <t>高    知    市</t>
  </si>
  <si>
    <t>徳    島    市</t>
  </si>
  <si>
    <t>注 １ 推計人口は，それぞれ直前の国勢調査人口を基礎に，毎月の住民基本台帳および外国人登録</t>
  </si>
  <si>
    <t xml:space="preserve">     による増減数を加減したものである。</t>
  </si>
  <si>
    <t xml:space="preserve">   ２ 職権とは，職権記載・職権消除等である。</t>
  </si>
  <si>
    <t xml:space="preserve">   ３ 人口密度とは，１平方キロメートル当たりの人口である。小数点第２位以下は四捨五入した。</t>
  </si>
  <si>
    <t>　</t>
  </si>
  <si>
    <t>平成２０年９月</t>
  </si>
  <si>
    <t>平成20年9月１日現在A</t>
  </si>
  <si>
    <t>平成20年8月1日現在B</t>
  </si>
  <si>
    <t>平成19年9月1日現在C</t>
  </si>
  <si>
    <t>平成20年8月１日現在</t>
  </si>
  <si>
    <t>8月中の人口動態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</si>
</sst>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&quot;（&quot;ggge&quot;年&quot;m&quot;月&quot;&quot;）&quot;"/>
    <numFmt numFmtId="177" formatCode="[$-411]ggge&quot;年&quot;m&quot;月1日現在 A&quot;"/>
    <numFmt numFmtId="178" formatCode="0.00_ ;[Red]\-0.00\ "/>
    <numFmt numFmtId="179" formatCode="#,##0.0;[Red]\-#,##0.0"/>
    <numFmt numFmtId="180" formatCode="[$-411]ggge&quot;年&quot;m&quot;月1日現在 B&quot;"/>
    <numFmt numFmtId="181" formatCode="[$-411]ggge&quot;年&quot;m&quot;月1日現在 C&quot;"/>
    <numFmt numFmtId="182" formatCode="m&quot;月中の人口動態&quot;"/>
    <numFmt numFmtId="183" formatCode="[$-411]ggge&quot;年&quot;m&quot;月1日現在&quot;"/>
    <numFmt numFmtId="184" formatCode="0.00_);[Red]\(0.00\)"/>
    <numFmt numFmtId="185" formatCode="#,##0.0"/>
  </numFmts>
  <fonts count="42">
    <font>
      <sz val="11"/>
      <name val="明朝"/>
      <family val="1"/>
    </font>
    <font>
      <sz val="11"/>
      <color indexed="8"/>
      <name val="ＭＳ Ｐゴシック"/>
      <family val="3"/>
    </font>
    <font>
      <sz val="12"/>
      <name val="明朝"/>
      <family val="1"/>
    </font>
    <font>
      <sz val="6"/>
      <name val="明朝"/>
      <family val="1"/>
    </font>
    <font>
      <sz val="22"/>
      <name val="ＭＳ Ｐゴシック"/>
      <family val="3"/>
    </font>
    <font>
      <i/>
      <sz val="14"/>
      <name val="ＭＳ Ｐゴシック"/>
      <family val="3"/>
    </font>
    <font>
      <u val="single"/>
      <sz val="12"/>
      <name val="ＭＳ Ｐゴシック"/>
      <family val="3"/>
    </font>
    <font>
      <sz val="6"/>
      <name val="ＭＳ Ｐ明朝"/>
      <family val="1"/>
    </font>
    <font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55" fontId="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8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0" fillId="0" borderId="0" xfId="0" applyFont="1" applyBorder="1" applyAlignment="1">
      <alignment horizontal="right" vertical="top"/>
    </xf>
    <xf numFmtId="40" fontId="0" fillId="0" borderId="15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79" fontId="0" fillId="0" borderId="15" xfId="48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38" fontId="0" fillId="0" borderId="15" xfId="0" applyNumberFormat="1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19" xfId="0" applyNumberFormat="1" applyFont="1" applyBorder="1" applyAlignment="1">
      <alignment vertical="center"/>
    </xf>
    <xf numFmtId="38" fontId="0" fillId="0" borderId="20" xfId="0" applyNumberFormat="1" applyFont="1" applyBorder="1" applyAlignment="1">
      <alignment vertical="center"/>
    </xf>
    <xf numFmtId="184" fontId="0" fillId="0" borderId="15" xfId="0" applyNumberFormat="1" applyFont="1" applyBorder="1" applyAlignment="1">
      <alignment vertical="center"/>
    </xf>
    <xf numFmtId="181" fontId="2" fillId="0" borderId="15" xfId="0" applyNumberFormat="1" applyFont="1" applyBorder="1" applyAlignment="1">
      <alignment horizontal="center" vertical="center"/>
    </xf>
    <xf numFmtId="185" fontId="0" fillId="0" borderId="15" xfId="0" applyNumberFormat="1" applyFont="1" applyBorder="1" applyAlignment="1">
      <alignment vertical="center"/>
    </xf>
    <xf numFmtId="180" fontId="2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183" fontId="0" fillId="0" borderId="0" xfId="0" applyNumberFormat="1" applyFont="1" applyBorder="1" applyAlignment="1">
      <alignment horizontal="center" vertical="center"/>
    </xf>
    <xf numFmtId="182" fontId="8" fillId="0" borderId="21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178" fontId="0" fillId="0" borderId="15" xfId="0" applyNumberFormat="1" applyFont="1" applyBorder="1" applyAlignment="1">
      <alignment vertical="center"/>
    </xf>
    <xf numFmtId="2" fontId="0" fillId="0" borderId="15" xfId="0" applyNumberFormat="1" applyFont="1" applyBorder="1" applyAlignment="1">
      <alignment vertical="center"/>
    </xf>
    <xf numFmtId="181" fontId="0" fillId="0" borderId="15" xfId="0" applyNumberFormat="1" applyFont="1" applyBorder="1" applyAlignment="1">
      <alignment horizontal="center" vertical="center"/>
    </xf>
    <xf numFmtId="180" fontId="0" fillId="0" borderId="15" xfId="0" applyNumberFormat="1" applyFont="1" applyBorder="1" applyAlignment="1">
      <alignment horizontal="center" vertical="center"/>
    </xf>
    <xf numFmtId="177" fontId="0" fillId="0" borderId="15" xfId="0" applyNumberFormat="1" applyFont="1" applyBorder="1" applyAlignment="1">
      <alignment horizontal="center" vertical="center"/>
    </xf>
    <xf numFmtId="179" fontId="0" fillId="0" borderId="19" xfId="48" applyNumberFormat="1" applyFont="1" applyBorder="1" applyAlignment="1">
      <alignment vertical="center"/>
    </xf>
    <xf numFmtId="179" fontId="0" fillId="0" borderId="20" xfId="48" applyNumberFormat="1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176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80" fontId="0" fillId="0" borderId="15" xfId="0" applyNumberFormat="1" applyBorder="1" applyAlignment="1">
      <alignment horizontal="center" vertical="center"/>
    </xf>
    <xf numFmtId="181" fontId="0" fillId="0" borderId="15" xfId="0" applyNumberFormat="1" applyBorder="1" applyAlignment="1">
      <alignment horizontal="center" vertical="center"/>
    </xf>
    <xf numFmtId="183" fontId="0" fillId="0" borderId="0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0</xdr:row>
      <xdr:rowOff>9525</xdr:rowOff>
    </xdr:from>
    <xdr:to>
      <xdr:col>12</xdr:col>
      <xdr:colOff>19050</xdr:colOff>
      <xdr:row>2</xdr:row>
      <xdr:rowOff>66675</xdr:rowOff>
    </xdr:to>
    <xdr:sp>
      <xdr:nvSpPr>
        <xdr:cNvPr id="1" name="WordArt 2"/>
        <xdr:cNvSpPr>
          <a:spLocks/>
        </xdr:cNvSpPr>
      </xdr:nvSpPr>
      <xdr:spPr>
        <a:xfrm>
          <a:off x="3219450" y="9525"/>
          <a:ext cx="3267075" cy="4381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18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人口速報</a:t>
          </a:r>
        </a:p>
      </xdr:txBody>
    </xdr:sp>
    <xdr:clientData/>
  </xdr:twoCellAnchor>
  <xdr:twoCellAnchor>
    <xdr:from>
      <xdr:col>5</xdr:col>
      <xdr:colOff>133350</xdr:colOff>
      <xdr:row>0</xdr:row>
      <xdr:rowOff>9525</xdr:rowOff>
    </xdr:from>
    <xdr:to>
      <xdr:col>12</xdr:col>
      <xdr:colOff>19050</xdr:colOff>
      <xdr:row>2</xdr:row>
      <xdr:rowOff>66675</xdr:rowOff>
    </xdr:to>
    <xdr:sp>
      <xdr:nvSpPr>
        <xdr:cNvPr id="2" name="WordArt 5"/>
        <xdr:cNvSpPr>
          <a:spLocks/>
        </xdr:cNvSpPr>
      </xdr:nvSpPr>
      <xdr:spPr>
        <a:xfrm>
          <a:off x="3219450" y="9525"/>
          <a:ext cx="3267075" cy="4381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18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人口速報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data\a070419\&#12487;&#12473;&#12463;&#12488;&#12483;&#12503;\&#25512;&#35336;&#20154;&#21475;&#12288;&#31639;&#20986;%20200901&#22823;&#21271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異動統計表用"/>
      <sheetName val="入力表"/>
      <sheetName val="算出表"/>
      <sheetName val="人口移動調査報告書"/>
      <sheetName val="人口速報"/>
      <sheetName val="17高松市"/>
      <sheetName val="17合併５町"/>
    </sheetNames>
    <sheetDataSet>
      <sheetData sheetId="1">
        <row r="4">
          <cell r="P4">
            <v>375.11</v>
          </cell>
        </row>
        <row r="5">
          <cell r="P5">
            <v>375.11</v>
          </cell>
        </row>
        <row r="6">
          <cell r="L6">
            <v>169312</v>
          </cell>
          <cell r="N6">
            <v>201730</v>
          </cell>
          <cell r="O6">
            <v>216663</v>
          </cell>
          <cell r="P6">
            <v>375.11</v>
          </cell>
        </row>
        <row r="9">
          <cell r="L9">
            <v>223102</v>
          </cell>
          <cell r="N9">
            <v>241297</v>
          </cell>
          <cell r="O9">
            <v>273487</v>
          </cell>
          <cell r="P9">
            <v>429.03</v>
          </cell>
        </row>
        <row r="10">
          <cell r="L10">
            <v>152663</v>
          </cell>
          <cell r="N10">
            <v>160306</v>
          </cell>
          <cell r="O10">
            <v>185124</v>
          </cell>
          <cell r="P10">
            <v>309.22</v>
          </cell>
        </row>
        <row r="11">
          <cell r="L11">
            <v>112107</v>
          </cell>
          <cell r="N11">
            <v>125801</v>
          </cell>
          <cell r="O11">
            <v>139480</v>
          </cell>
          <cell r="P11">
            <v>191.39</v>
          </cell>
        </row>
      </sheetData>
      <sheetData sheetId="2">
        <row r="7">
          <cell r="U7">
            <v>170866</v>
          </cell>
          <cell r="W7">
            <v>201581</v>
          </cell>
          <cell r="X7">
            <v>216480</v>
          </cell>
        </row>
        <row r="8">
          <cell r="U8">
            <v>171035</v>
          </cell>
          <cell r="W8">
            <v>201715</v>
          </cell>
          <cell r="X8">
            <v>216541</v>
          </cell>
        </row>
        <row r="9">
          <cell r="CO9">
            <v>340</v>
          </cell>
          <cell r="CP9">
            <v>275</v>
          </cell>
          <cell r="CS9">
            <v>273</v>
          </cell>
          <cell r="CT9">
            <v>799</v>
          </cell>
          <cell r="CU9">
            <v>7</v>
          </cell>
          <cell r="CW9">
            <v>215</v>
          </cell>
          <cell r="CX9">
            <v>734</v>
          </cell>
          <cell r="CY9">
            <v>0</v>
          </cell>
        </row>
        <row r="10">
          <cell r="CO10">
            <v>189</v>
          </cell>
          <cell r="CP10">
            <v>139</v>
          </cell>
          <cell r="CS10">
            <v>140</v>
          </cell>
          <cell r="CT10">
            <v>443</v>
          </cell>
          <cell r="CU10">
            <v>2</v>
          </cell>
          <cell r="CW10">
            <v>108</v>
          </cell>
          <cell r="CX10">
            <v>393</v>
          </cell>
          <cell r="CY10">
            <v>0</v>
          </cell>
        </row>
        <row r="11">
          <cell r="CO11">
            <v>151</v>
          </cell>
          <cell r="CP11">
            <v>136</v>
          </cell>
          <cell r="CS11">
            <v>133</v>
          </cell>
          <cell r="CT11">
            <v>356</v>
          </cell>
          <cell r="CU11">
            <v>5</v>
          </cell>
          <cell r="CW11">
            <v>107</v>
          </cell>
          <cell r="CX11">
            <v>341</v>
          </cell>
          <cell r="CY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view="pageBreakPreview" zoomScale="75" zoomScaleSheetLayoutView="75" zoomScalePageLayoutView="0" workbookViewId="0" topLeftCell="A1">
      <selection activeCell="H13" sqref="H13"/>
    </sheetView>
  </sheetViews>
  <sheetFormatPr defaultColWidth="8.8984375" defaultRowHeight="14.25"/>
  <cols>
    <col min="1" max="1" width="8.8984375" style="3" customWidth="1"/>
    <col min="2" max="2" width="3.59765625" style="3" customWidth="1"/>
    <col min="3" max="3" width="6.5" style="3" customWidth="1"/>
    <col min="4" max="5" width="6.69921875" style="3" customWidth="1"/>
    <col min="6" max="7" width="3.69921875" style="3" customWidth="1"/>
    <col min="8" max="8" width="6.69921875" style="3" customWidth="1"/>
    <col min="9" max="9" width="7" style="3" customWidth="1"/>
    <col min="10" max="10" width="4" style="3" customWidth="1"/>
    <col min="11" max="11" width="3.69921875" style="2" customWidth="1"/>
    <col min="12" max="13" width="6.69921875" style="3" customWidth="1"/>
    <col min="14" max="15" width="3.69921875" style="3" customWidth="1"/>
    <col min="16" max="17" width="6.69921875" style="3" customWidth="1"/>
    <col min="18" max="19" width="3.69921875" style="3" customWidth="1"/>
    <col min="20" max="20" width="6.69921875" style="3" customWidth="1"/>
    <col min="21" max="21" width="3.59765625" style="3" customWidth="1"/>
    <col min="22" max="16384" width="8.8984375" style="3" customWidth="1"/>
  </cols>
  <sheetData>
    <row r="1" spans="1:21" ht="12" customHeight="1" thickBot="1">
      <c r="A1" s="1"/>
      <c r="B1" s="2"/>
      <c r="C1" s="2"/>
      <c r="D1" s="2"/>
      <c r="E1" s="2"/>
      <c r="F1" s="51"/>
      <c r="G1" s="51"/>
      <c r="H1" s="51"/>
      <c r="I1" s="51"/>
      <c r="J1" s="51"/>
      <c r="K1" s="51"/>
      <c r="L1" s="51"/>
      <c r="M1" s="52" t="s">
        <v>41</v>
      </c>
      <c r="N1" s="52"/>
      <c r="O1" s="52"/>
      <c r="P1" s="52"/>
      <c r="Q1" s="2"/>
      <c r="R1" s="2"/>
      <c r="S1" s="2"/>
      <c r="T1" s="2"/>
      <c r="U1" s="2"/>
    </row>
    <row r="2" spans="1:21" ht="18" customHeight="1" thickTop="1">
      <c r="A2" s="1"/>
      <c r="B2" s="4"/>
      <c r="C2" s="5"/>
      <c r="D2" s="5"/>
      <c r="E2" s="5"/>
      <c r="F2" s="51"/>
      <c r="G2" s="51"/>
      <c r="H2" s="51"/>
      <c r="I2" s="51"/>
      <c r="J2" s="51"/>
      <c r="K2" s="51"/>
      <c r="L2" s="51"/>
      <c r="M2" s="52"/>
      <c r="N2" s="52"/>
      <c r="O2" s="52"/>
      <c r="P2" s="52"/>
      <c r="Q2" s="5"/>
      <c r="R2" s="5"/>
      <c r="S2" s="5"/>
      <c r="T2" s="5"/>
      <c r="U2" s="6"/>
    </row>
    <row r="3" spans="1:21" ht="14.25">
      <c r="A3" s="1"/>
      <c r="B3" s="7"/>
      <c r="P3" s="53" t="s">
        <v>0</v>
      </c>
      <c r="Q3" s="53"/>
      <c r="R3" s="53"/>
      <c r="S3" s="53"/>
      <c r="T3" s="53"/>
      <c r="U3" s="8"/>
    </row>
    <row r="4" spans="2:21" ht="15" customHeight="1">
      <c r="B4" s="7"/>
      <c r="C4" s="9"/>
      <c r="U4" s="8"/>
    </row>
    <row r="5" spans="2:21" ht="22.5" customHeight="1">
      <c r="B5" s="7"/>
      <c r="C5" s="40" t="s">
        <v>1</v>
      </c>
      <c r="D5" s="40"/>
      <c r="E5" s="40"/>
      <c r="F5" s="40"/>
      <c r="U5" s="8"/>
    </row>
    <row r="6" spans="2:21" s="10" customFormat="1" ht="24" customHeight="1">
      <c r="B6" s="11"/>
      <c r="C6" s="36" t="s">
        <v>2</v>
      </c>
      <c r="D6" s="36"/>
      <c r="E6" s="36"/>
      <c r="F6" s="36"/>
      <c r="G6" s="36" t="s">
        <v>3</v>
      </c>
      <c r="H6" s="36"/>
      <c r="I6" s="25" t="s">
        <v>4</v>
      </c>
      <c r="J6" s="25"/>
      <c r="K6" s="36" t="s">
        <v>5</v>
      </c>
      <c r="L6" s="36"/>
      <c r="M6" s="36" t="s">
        <v>6</v>
      </c>
      <c r="N6" s="36"/>
      <c r="O6" s="36" t="s">
        <v>7</v>
      </c>
      <c r="P6" s="36"/>
      <c r="Q6" s="36" t="s">
        <v>8</v>
      </c>
      <c r="R6" s="36"/>
      <c r="S6" s="36" t="s">
        <v>9</v>
      </c>
      <c r="T6" s="36"/>
      <c r="U6" s="13"/>
    </row>
    <row r="7" spans="2:21" s="10" customFormat="1" ht="24" customHeight="1">
      <c r="B7" s="11"/>
      <c r="C7" s="54" t="s">
        <v>42</v>
      </c>
      <c r="D7" s="48"/>
      <c r="E7" s="48"/>
      <c r="F7" s="48"/>
      <c r="G7" s="38">
        <f>'[1]算出表'!U8</f>
        <v>171035</v>
      </c>
      <c r="H7" s="25"/>
      <c r="I7" s="38">
        <f>K7+M7</f>
        <v>418256</v>
      </c>
      <c r="J7" s="25"/>
      <c r="K7" s="38">
        <f>'[1]算出表'!$W$8</f>
        <v>201715</v>
      </c>
      <c r="L7" s="25"/>
      <c r="M7" s="38">
        <f>'[1]算出表'!$X$8</f>
        <v>216541</v>
      </c>
      <c r="N7" s="25"/>
      <c r="O7" s="44">
        <f>ROUND(I7/G7,2)</f>
        <v>2.45</v>
      </c>
      <c r="P7" s="44"/>
      <c r="Q7" s="45">
        <f>'[1]入力表'!P4</f>
        <v>375.11</v>
      </c>
      <c r="R7" s="45"/>
      <c r="S7" s="49">
        <f>ROUND(I7/Q7,1)</f>
        <v>1115</v>
      </c>
      <c r="T7" s="50"/>
      <c r="U7" s="13"/>
    </row>
    <row r="8" spans="2:21" s="10" customFormat="1" ht="24" customHeight="1">
      <c r="B8" s="11"/>
      <c r="C8" s="55" t="s">
        <v>43</v>
      </c>
      <c r="D8" s="47"/>
      <c r="E8" s="47"/>
      <c r="F8" s="47"/>
      <c r="G8" s="38">
        <f>'[1]算出表'!$U$7</f>
        <v>170866</v>
      </c>
      <c r="H8" s="25"/>
      <c r="I8" s="38">
        <f>K8+M8</f>
        <v>418061</v>
      </c>
      <c r="J8" s="25"/>
      <c r="K8" s="38">
        <f>'[1]算出表'!$W$7</f>
        <v>201581</v>
      </c>
      <c r="L8" s="25"/>
      <c r="M8" s="38">
        <f>'[1]算出表'!$X$7</f>
        <v>216480</v>
      </c>
      <c r="N8" s="25"/>
      <c r="O8" s="44">
        <f>ROUND(I8/G8,2)</f>
        <v>2.45</v>
      </c>
      <c r="P8" s="44"/>
      <c r="Q8" s="45">
        <f>'[1]入力表'!P5</f>
        <v>375.11</v>
      </c>
      <c r="R8" s="45"/>
      <c r="S8" s="26">
        <f>ROUND(I8/Q8,1)</f>
        <v>1114.5</v>
      </c>
      <c r="T8" s="26"/>
      <c r="U8" s="13"/>
    </row>
    <row r="9" spans="2:21" s="10" customFormat="1" ht="24" customHeight="1">
      <c r="B9" s="11"/>
      <c r="C9" s="56" t="s">
        <v>44</v>
      </c>
      <c r="D9" s="46"/>
      <c r="E9" s="46"/>
      <c r="F9" s="46"/>
      <c r="G9" s="28">
        <f>'[1]入力表'!$L$6</f>
        <v>169312</v>
      </c>
      <c r="H9" s="25"/>
      <c r="I9" s="38">
        <f>K9+M9</f>
        <v>418393</v>
      </c>
      <c r="J9" s="25"/>
      <c r="K9" s="28">
        <f>'[1]入力表'!$N$6</f>
        <v>201730</v>
      </c>
      <c r="L9" s="25"/>
      <c r="M9" s="28">
        <f>'[1]入力表'!$O$6</f>
        <v>216663</v>
      </c>
      <c r="N9" s="25"/>
      <c r="O9" s="44">
        <f>ROUND(I9/G9,2)</f>
        <v>2.47</v>
      </c>
      <c r="P9" s="44"/>
      <c r="Q9" s="45">
        <f>'[1]入力表'!P6</f>
        <v>375.11</v>
      </c>
      <c r="R9" s="45"/>
      <c r="S9" s="26">
        <f>ROUND(I9/Q9,1)</f>
        <v>1115.4</v>
      </c>
      <c r="T9" s="26"/>
      <c r="U9" s="13"/>
    </row>
    <row r="10" spans="2:21" s="10" customFormat="1" ht="24" customHeight="1">
      <c r="B10" s="11"/>
      <c r="C10" s="36" t="s">
        <v>10</v>
      </c>
      <c r="D10" s="36"/>
      <c r="E10" s="36"/>
      <c r="F10" s="36"/>
      <c r="G10" s="38">
        <f>G7-G8</f>
        <v>169</v>
      </c>
      <c r="H10" s="25"/>
      <c r="I10" s="38">
        <f>I7-I8</f>
        <v>195</v>
      </c>
      <c r="J10" s="25"/>
      <c r="K10" s="38">
        <f>K7-K8</f>
        <v>134</v>
      </c>
      <c r="L10" s="25"/>
      <c r="M10" s="38">
        <f>M7-M8</f>
        <v>61</v>
      </c>
      <c r="N10" s="25"/>
      <c r="O10" s="44">
        <f>O7-O8</f>
        <v>0</v>
      </c>
      <c r="P10" s="44"/>
      <c r="Q10" s="39">
        <f>Q7-Q8</f>
        <v>0</v>
      </c>
      <c r="R10" s="39"/>
      <c r="S10" s="26">
        <f>S7-S8</f>
        <v>0.5</v>
      </c>
      <c r="T10" s="26"/>
      <c r="U10" s="13"/>
    </row>
    <row r="11" spans="2:21" s="10" customFormat="1" ht="24" customHeight="1">
      <c r="B11" s="11"/>
      <c r="C11" s="36" t="s">
        <v>11</v>
      </c>
      <c r="D11" s="36"/>
      <c r="E11" s="36"/>
      <c r="F11" s="36"/>
      <c r="G11" s="38">
        <f>G7-G9</f>
        <v>1723</v>
      </c>
      <c r="H11" s="25"/>
      <c r="I11" s="38">
        <f>I7-I9</f>
        <v>-137</v>
      </c>
      <c r="J11" s="25"/>
      <c r="K11" s="38">
        <f>K7-K9</f>
        <v>-15</v>
      </c>
      <c r="L11" s="25"/>
      <c r="M11" s="38">
        <f>M7-M9</f>
        <v>-122</v>
      </c>
      <c r="N11" s="25"/>
      <c r="O11" s="44">
        <f>O7-O9</f>
        <v>-0.020000000000000018</v>
      </c>
      <c r="P11" s="44"/>
      <c r="Q11" s="39">
        <f>Q7-Q9</f>
        <v>0</v>
      </c>
      <c r="R11" s="39"/>
      <c r="S11" s="26">
        <f>S7-S9</f>
        <v>-0.40000000000009095</v>
      </c>
      <c r="T11" s="26"/>
      <c r="U11" s="13"/>
    </row>
    <row r="12" spans="2:21" ht="30" customHeight="1">
      <c r="B12" s="7"/>
      <c r="P12" s="23" t="s">
        <v>12</v>
      </c>
      <c r="Q12" s="23"/>
      <c r="R12" s="23"/>
      <c r="S12" s="23"/>
      <c r="T12" s="23"/>
      <c r="U12" s="8"/>
    </row>
    <row r="13" spans="2:22" ht="22.5" customHeight="1">
      <c r="B13" s="7"/>
      <c r="C13" s="42" t="s">
        <v>46</v>
      </c>
      <c r="D13" s="42"/>
      <c r="E13" s="42"/>
      <c r="F13" s="42"/>
      <c r="G13" s="42"/>
      <c r="H13" s="15"/>
      <c r="I13" s="16" t="s">
        <v>13</v>
      </c>
      <c r="J13" s="16"/>
      <c r="K13" s="16"/>
      <c r="L13" s="16"/>
      <c r="Q13" s="2"/>
      <c r="R13" s="2"/>
      <c r="S13" s="2"/>
      <c r="T13" s="2"/>
      <c r="U13" s="8"/>
      <c r="V13" s="2"/>
    </row>
    <row r="14" spans="2:22" s="10" customFormat="1" ht="24" customHeight="1">
      <c r="B14" s="11"/>
      <c r="C14" s="36" t="s">
        <v>14</v>
      </c>
      <c r="D14" s="43" t="s">
        <v>15</v>
      </c>
      <c r="E14" s="36" t="s">
        <v>16</v>
      </c>
      <c r="F14" s="36"/>
      <c r="G14" s="36"/>
      <c r="H14" s="36"/>
      <c r="I14" s="36" t="s">
        <v>17</v>
      </c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13"/>
      <c r="V14" s="17"/>
    </row>
    <row r="15" spans="2:22" s="10" customFormat="1" ht="24" customHeight="1">
      <c r="B15" s="11"/>
      <c r="C15" s="36"/>
      <c r="D15" s="43"/>
      <c r="E15" s="43" t="s">
        <v>18</v>
      </c>
      <c r="F15" s="43" t="s">
        <v>19</v>
      </c>
      <c r="G15" s="36"/>
      <c r="H15" s="43" t="s">
        <v>20</v>
      </c>
      <c r="I15" s="43" t="s">
        <v>21</v>
      </c>
      <c r="J15" s="36" t="s">
        <v>22</v>
      </c>
      <c r="K15" s="36"/>
      <c r="L15" s="36"/>
      <c r="M15" s="36"/>
      <c r="N15" s="36"/>
      <c r="O15" s="36"/>
      <c r="P15" s="36" t="s">
        <v>23</v>
      </c>
      <c r="Q15" s="36"/>
      <c r="R15" s="36"/>
      <c r="S15" s="36"/>
      <c r="T15" s="36"/>
      <c r="U15" s="13"/>
      <c r="V15" s="17"/>
    </row>
    <row r="16" spans="2:22" s="10" customFormat="1" ht="24" customHeight="1">
      <c r="B16" s="11"/>
      <c r="C16" s="36"/>
      <c r="D16" s="43"/>
      <c r="E16" s="36"/>
      <c r="F16" s="36"/>
      <c r="G16" s="36"/>
      <c r="H16" s="36"/>
      <c r="I16" s="43"/>
      <c r="J16" s="36" t="s">
        <v>24</v>
      </c>
      <c r="K16" s="36"/>
      <c r="L16" s="12" t="s">
        <v>25</v>
      </c>
      <c r="M16" s="12" t="s">
        <v>26</v>
      </c>
      <c r="N16" s="36" t="s">
        <v>27</v>
      </c>
      <c r="O16" s="36"/>
      <c r="P16" s="12" t="s">
        <v>24</v>
      </c>
      <c r="Q16" s="12" t="s">
        <v>25</v>
      </c>
      <c r="R16" s="36" t="s">
        <v>26</v>
      </c>
      <c r="S16" s="36"/>
      <c r="T16" s="12" t="s">
        <v>27</v>
      </c>
      <c r="U16" s="13"/>
      <c r="V16" s="17"/>
    </row>
    <row r="17" spans="2:22" s="10" customFormat="1" ht="27" customHeight="1">
      <c r="B17" s="11"/>
      <c r="C17" s="12" t="s">
        <v>28</v>
      </c>
      <c r="D17" s="14">
        <f>E17+I17</f>
        <v>195</v>
      </c>
      <c r="E17" s="14">
        <f>F17-H17</f>
        <v>65</v>
      </c>
      <c r="F17" s="38">
        <f>'[1]算出表'!CO9</f>
        <v>340</v>
      </c>
      <c r="G17" s="25"/>
      <c r="H17" s="14">
        <f>'[1]算出表'!CP9</f>
        <v>275</v>
      </c>
      <c r="I17" s="14">
        <f>J17-P17</f>
        <v>130</v>
      </c>
      <c r="J17" s="38">
        <f>SUM(L17:O17)</f>
        <v>1079</v>
      </c>
      <c r="K17" s="25"/>
      <c r="L17" s="14">
        <f>'[1]算出表'!CS9</f>
        <v>273</v>
      </c>
      <c r="M17" s="14">
        <f>'[1]算出表'!CT9</f>
        <v>799</v>
      </c>
      <c r="N17" s="38">
        <f>'[1]算出表'!CU9</f>
        <v>7</v>
      </c>
      <c r="O17" s="25"/>
      <c r="P17" s="14">
        <f>SUM(Q17:T17)</f>
        <v>949</v>
      </c>
      <c r="Q17" s="14">
        <f>'[1]算出表'!CW9</f>
        <v>215</v>
      </c>
      <c r="R17" s="38">
        <f>'[1]算出表'!CX9</f>
        <v>734</v>
      </c>
      <c r="S17" s="25"/>
      <c r="T17" s="14">
        <f>'[1]算出表'!CY9</f>
        <v>0</v>
      </c>
      <c r="U17" s="13"/>
      <c r="V17" s="17"/>
    </row>
    <row r="18" spans="2:22" s="10" customFormat="1" ht="27" customHeight="1">
      <c r="B18" s="11"/>
      <c r="C18" s="12" t="s">
        <v>5</v>
      </c>
      <c r="D18" s="14">
        <f>E18+I18</f>
        <v>134</v>
      </c>
      <c r="E18" s="14">
        <f>F18-H18</f>
        <v>50</v>
      </c>
      <c r="F18" s="38">
        <f>'[1]算出表'!CO10</f>
        <v>189</v>
      </c>
      <c r="G18" s="25"/>
      <c r="H18" s="14">
        <f>'[1]算出表'!CP10</f>
        <v>139</v>
      </c>
      <c r="I18" s="14">
        <f>J18-P18</f>
        <v>84</v>
      </c>
      <c r="J18" s="38">
        <f>SUM(L18:O18)</f>
        <v>585</v>
      </c>
      <c r="K18" s="25"/>
      <c r="L18" s="14">
        <f>'[1]算出表'!CS10</f>
        <v>140</v>
      </c>
      <c r="M18" s="14">
        <f>'[1]算出表'!CT10</f>
        <v>443</v>
      </c>
      <c r="N18" s="38">
        <f>'[1]算出表'!CU10</f>
        <v>2</v>
      </c>
      <c r="O18" s="25"/>
      <c r="P18" s="14">
        <f>SUM(Q18:T18)</f>
        <v>501</v>
      </c>
      <c r="Q18" s="14">
        <f>'[1]算出表'!CW10</f>
        <v>108</v>
      </c>
      <c r="R18" s="38">
        <f>'[1]算出表'!CX10</f>
        <v>393</v>
      </c>
      <c r="S18" s="25"/>
      <c r="T18" s="14">
        <f>'[1]算出表'!CY10</f>
        <v>0</v>
      </c>
      <c r="U18" s="13"/>
      <c r="V18" s="17"/>
    </row>
    <row r="19" spans="2:22" s="10" customFormat="1" ht="27" customHeight="1">
      <c r="B19" s="11"/>
      <c r="C19" s="12" t="s">
        <v>6</v>
      </c>
      <c r="D19" s="14">
        <f>E19+I19</f>
        <v>61</v>
      </c>
      <c r="E19" s="14">
        <f>F19-H19</f>
        <v>15</v>
      </c>
      <c r="F19" s="38">
        <f>'[1]算出表'!CO11</f>
        <v>151</v>
      </c>
      <c r="G19" s="25"/>
      <c r="H19" s="14">
        <f>'[1]算出表'!CP11</f>
        <v>136</v>
      </c>
      <c r="I19" s="14">
        <f>J19-P19</f>
        <v>46</v>
      </c>
      <c r="J19" s="38">
        <f>SUM(L19:O19)</f>
        <v>494</v>
      </c>
      <c r="K19" s="25"/>
      <c r="L19" s="14">
        <f>'[1]算出表'!CS11</f>
        <v>133</v>
      </c>
      <c r="M19" s="14">
        <f>'[1]算出表'!CT11</f>
        <v>356</v>
      </c>
      <c r="N19" s="38">
        <f>'[1]算出表'!CU11</f>
        <v>5</v>
      </c>
      <c r="O19" s="25"/>
      <c r="P19" s="14">
        <f>SUM(Q19:T19)</f>
        <v>448</v>
      </c>
      <c r="Q19" s="14">
        <f>'[1]算出表'!CW11</f>
        <v>107</v>
      </c>
      <c r="R19" s="38">
        <f>'[1]算出表'!CX11</f>
        <v>341</v>
      </c>
      <c r="S19" s="25"/>
      <c r="T19" s="14">
        <f>'[1]算出表'!CY11</f>
        <v>0</v>
      </c>
      <c r="U19" s="13"/>
      <c r="V19" s="17"/>
    </row>
    <row r="20" spans="2:21" ht="30" customHeight="1">
      <c r="B20" s="7"/>
      <c r="U20" s="8"/>
    </row>
    <row r="21" spans="2:21" ht="22.5" customHeight="1">
      <c r="B21" s="7"/>
      <c r="C21" s="40" t="s">
        <v>29</v>
      </c>
      <c r="D21" s="40"/>
      <c r="E21" s="40"/>
      <c r="F21" s="40"/>
      <c r="G21" s="40"/>
      <c r="H21" s="40"/>
      <c r="I21" s="18"/>
      <c r="K21" s="57" t="s">
        <v>45</v>
      </c>
      <c r="L21" s="41"/>
      <c r="M21" s="41"/>
      <c r="N21" s="41"/>
      <c r="U21" s="8"/>
    </row>
    <row r="22" spans="2:21" ht="27" customHeight="1">
      <c r="B22" s="7"/>
      <c r="C22" s="36" t="s">
        <v>30</v>
      </c>
      <c r="D22" s="36"/>
      <c r="E22" s="36"/>
      <c r="F22" s="36"/>
      <c r="G22" s="36" t="s">
        <v>3</v>
      </c>
      <c r="H22" s="36"/>
      <c r="I22" s="25" t="s">
        <v>31</v>
      </c>
      <c r="J22" s="25"/>
      <c r="K22" s="36" t="s">
        <v>5</v>
      </c>
      <c r="L22" s="36"/>
      <c r="M22" s="36" t="s">
        <v>6</v>
      </c>
      <c r="N22" s="36"/>
      <c r="O22" s="36" t="s">
        <v>7</v>
      </c>
      <c r="P22" s="36"/>
      <c r="Q22" s="36" t="s">
        <v>8</v>
      </c>
      <c r="R22" s="36"/>
      <c r="S22" s="36" t="s">
        <v>9</v>
      </c>
      <c r="T22" s="36"/>
      <c r="U22" s="8"/>
    </row>
    <row r="23" spans="2:21" ht="27" customHeight="1">
      <c r="B23" s="7"/>
      <c r="C23" s="37" t="s">
        <v>32</v>
      </c>
      <c r="D23" s="37"/>
      <c r="E23" s="37"/>
      <c r="F23" s="37"/>
      <c r="G23" s="38">
        <f>G8</f>
        <v>170866</v>
      </c>
      <c r="H23" s="25"/>
      <c r="I23" s="38">
        <f>I8</f>
        <v>418061</v>
      </c>
      <c r="J23" s="25"/>
      <c r="K23" s="38">
        <f>K8</f>
        <v>201581</v>
      </c>
      <c r="L23" s="25"/>
      <c r="M23" s="38">
        <f>M8</f>
        <v>216480</v>
      </c>
      <c r="N23" s="25"/>
      <c r="O23" s="32">
        <f>O8</f>
        <v>2.45</v>
      </c>
      <c r="P23" s="32"/>
      <c r="Q23" s="39">
        <f>Q8</f>
        <v>375.11</v>
      </c>
      <c r="R23" s="39"/>
      <c r="S23" s="34">
        <f>S8</f>
        <v>1114.5</v>
      </c>
      <c r="T23" s="34"/>
      <c r="U23" s="8"/>
    </row>
    <row r="24" spans="2:21" ht="27" customHeight="1">
      <c r="B24" s="7"/>
      <c r="C24" s="35" t="s">
        <v>33</v>
      </c>
      <c r="D24" s="35"/>
      <c r="E24" s="35"/>
      <c r="F24" s="35"/>
      <c r="G24" s="28">
        <f>'[1]入力表'!L9</f>
        <v>223102</v>
      </c>
      <c r="H24" s="25"/>
      <c r="I24" s="29">
        <f>K24+M24</f>
        <v>514784</v>
      </c>
      <c r="J24" s="29"/>
      <c r="K24" s="28">
        <f>'[1]入力表'!$N$9</f>
        <v>241297</v>
      </c>
      <c r="L24" s="25"/>
      <c r="M24" s="28">
        <f>'[1]入力表'!$O$9</f>
        <v>273487</v>
      </c>
      <c r="N24" s="25"/>
      <c r="O24" s="32">
        <f>ROUND(I24/G24,2)</f>
        <v>2.31</v>
      </c>
      <c r="P24" s="32"/>
      <c r="Q24" s="24">
        <f>'[1]入力表'!$P$9</f>
        <v>429.03</v>
      </c>
      <c r="R24" s="25"/>
      <c r="S24" s="26">
        <f>ROUND(I24/Q24,1)</f>
        <v>1199.9</v>
      </c>
      <c r="T24" s="26"/>
      <c r="U24" s="8"/>
    </row>
    <row r="25" spans="2:21" ht="27" customHeight="1">
      <c r="B25" s="7"/>
      <c r="C25" s="33" t="s">
        <v>34</v>
      </c>
      <c r="D25" s="33"/>
      <c r="E25" s="33"/>
      <c r="F25" s="33"/>
      <c r="G25" s="28">
        <f>'[1]入力表'!L10</f>
        <v>152663</v>
      </c>
      <c r="H25" s="25"/>
      <c r="I25" s="29">
        <f>K25+M25</f>
        <v>345430</v>
      </c>
      <c r="J25" s="29"/>
      <c r="K25" s="30">
        <f>'[1]入力表'!$N$10</f>
        <v>160306</v>
      </c>
      <c r="L25" s="31"/>
      <c r="M25" s="28">
        <f>'[1]入力表'!$O$10</f>
        <v>185124</v>
      </c>
      <c r="N25" s="25"/>
      <c r="O25" s="32">
        <f>ROUND(I25/G25,2)</f>
        <v>2.26</v>
      </c>
      <c r="P25" s="32"/>
      <c r="Q25" s="24">
        <f>'[1]入力表'!$P$10</f>
        <v>309.22</v>
      </c>
      <c r="R25" s="25"/>
      <c r="S25" s="26">
        <f>ROUND(I25/Q25,1)</f>
        <v>1117.1</v>
      </c>
      <c r="T25" s="26"/>
      <c r="U25" s="8"/>
    </row>
    <row r="26" spans="2:21" ht="27" customHeight="1">
      <c r="B26" s="7"/>
      <c r="C26" s="27" t="s">
        <v>35</v>
      </c>
      <c r="D26" s="27"/>
      <c r="E26" s="27"/>
      <c r="F26" s="27"/>
      <c r="G26" s="28">
        <f>'[1]入力表'!L11</f>
        <v>112107</v>
      </c>
      <c r="H26" s="25"/>
      <c r="I26" s="29">
        <f>K26+M26</f>
        <v>265281</v>
      </c>
      <c r="J26" s="29"/>
      <c r="K26" s="30">
        <f>'[1]入力表'!$N$11</f>
        <v>125801</v>
      </c>
      <c r="L26" s="31"/>
      <c r="M26" s="28">
        <f>'[1]入力表'!$O$11</f>
        <v>139480</v>
      </c>
      <c r="N26" s="25"/>
      <c r="O26" s="32">
        <f>ROUND(I26/G26,2)</f>
        <v>2.37</v>
      </c>
      <c r="P26" s="32"/>
      <c r="Q26" s="24">
        <f>'[1]入力表'!$P$11</f>
        <v>191.39</v>
      </c>
      <c r="R26" s="25"/>
      <c r="S26" s="26">
        <f>ROUND(I26/Q26,1)</f>
        <v>1386.1</v>
      </c>
      <c r="T26" s="26"/>
      <c r="U26" s="8"/>
    </row>
    <row r="27" spans="2:21" ht="14.25">
      <c r="B27" s="7"/>
      <c r="P27" s="23" t="s">
        <v>12</v>
      </c>
      <c r="Q27" s="23"/>
      <c r="R27" s="23"/>
      <c r="S27" s="23"/>
      <c r="T27" s="23"/>
      <c r="U27" s="8"/>
    </row>
    <row r="28" spans="2:21" ht="21" customHeight="1">
      <c r="B28" s="7"/>
      <c r="U28" s="8"/>
    </row>
    <row r="29" spans="2:21" ht="20.25" customHeight="1">
      <c r="B29" s="7"/>
      <c r="C29" s="3" t="s">
        <v>36</v>
      </c>
      <c r="U29" s="8"/>
    </row>
    <row r="30" spans="2:21" ht="20.25" customHeight="1">
      <c r="B30" s="7"/>
      <c r="C30" s="3" t="s">
        <v>37</v>
      </c>
      <c r="U30" s="8"/>
    </row>
    <row r="31" spans="2:21" ht="20.25" customHeight="1">
      <c r="B31" s="7"/>
      <c r="C31" s="3" t="s">
        <v>38</v>
      </c>
      <c r="U31" s="8"/>
    </row>
    <row r="32" spans="2:21" ht="20.25" customHeight="1">
      <c r="B32" s="7"/>
      <c r="C32" s="3" t="s">
        <v>39</v>
      </c>
      <c r="U32" s="8"/>
    </row>
    <row r="33" spans="2:21" ht="20.25" customHeight="1">
      <c r="B33" s="7"/>
      <c r="C33" s="3" t="s">
        <v>40</v>
      </c>
      <c r="U33" s="8"/>
    </row>
    <row r="34" spans="2:21" ht="14.25">
      <c r="B34" s="7"/>
      <c r="U34" s="8"/>
    </row>
    <row r="35" spans="2:21" ht="15" thickBot="1">
      <c r="B35" s="19"/>
      <c r="C35" s="20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2"/>
    </row>
    <row r="36" ht="15" thickTop="1">
      <c r="C36" s="10"/>
    </row>
  </sheetData>
  <sheetProtection/>
  <mergeCells count="122">
    <mergeCell ref="F1:L2"/>
    <mergeCell ref="M1:P2"/>
    <mergeCell ref="P3:T3"/>
    <mergeCell ref="C5:F5"/>
    <mergeCell ref="C6:F6"/>
    <mergeCell ref="G6:H6"/>
    <mergeCell ref="I6:J6"/>
    <mergeCell ref="K6:L6"/>
    <mergeCell ref="M6:N6"/>
    <mergeCell ref="O6:P6"/>
    <mergeCell ref="Q6:R6"/>
    <mergeCell ref="S6:T6"/>
    <mergeCell ref="C7:F7"/>
    <mergeCell ref="G7:H7"/>
    <mergeCell ref="I7:J7"/>
    <mergeCell ref="K7:L7"/>
    <mergeCell ref="M7:N7"/>
    <mergeCell ref="O7:P7"/>
    <mergeCell ref="Q7:R7"/>
    <mergeCell ref="S7:T7"/>
    <mergeCell ref="C8:F8"/>
    <mergeCell ref="G8:H8"/>
    <mergeCell ref="I8:J8"/>
    <mergeCell ref="K8:L8"/>
    <mergeCell ref="M8:N8"/>
    <mergeCell ref="O8:P8"/>
    <mergeCell ref="Q8:R8"/>
    <mergeCell ref="S8:T8"/>
    <mergeCell ref="C9:F9"/>
    <mergeCell ref="G9:H9"/>
    <mergeCell ref="I9:J9"/>
    <mergeCell ref="K9:L9"/>
    <mergeCell ref="M9:N9"/>
    <mergeCell ref="O9:P9"/>
    <mergeCell ref="Q9:R9"/>
    <mergeCell ref="S9:T9"/>
    <mergeCell ref="C10:F10"/>
    <mergeCell ref="G10:H10"/>
    <mergeCell ref="I10:J10"/>
    <mergeCell ref="K10:L10"/>
    <mergeCell ref="M10:N10"/>
    <mergeCell ref="O10:P10"/>
    <mergeCell ref="Q10:R10"/>
    <mergeCell ref="S10:T10"/>
    <mergeCell ref="C11:F11"/>
    <mergeCell ref="G11:H11"/>
    <mergeCell ref="I11:J11"/>
    <mergeCell ref="K11:L11"/>
    <mergeCell ref="M11:N11"/>
    <mergeCell ref="O11:P11"/>
    <mergeCell ref="Q11:R11"/>
    <mergeCell ref="S11:T11"/>
    <mergeCell ref="P12:T12"/>
    <mergeCell ref="C13:G13"/>
    <mergeCell ref="C14:C16"/>
    <mergeCell ref="D14:D16"/>
    <mergeCell ref="E14:H14"/>
    <mergeCell ref="I14:T14"/>
    <mergeCell ref="E15:E16"/>
    <mergeCell ref="F15:G16"/>
    <mergeCell ref="H15:H16"/>
    <mergeCell ref="I15:I16"/>
    <mergeCell ref="J15:O15"/>
    <mergeCell ref="P15:T15"/>
    <mergeCell ref="J16:K16"/>
    <mergeCell ref="N16:O16"/>
    <mergeCell ref="R16:S16"/>
    <mergeCell ref="F17:G17"/>
    <mergeCell ref="J17:K17"/>
    <mergeCell ref="N17:O17"/>
    <mergeCell ref="R17:S17"/>
    <mergeCell ref="F18:G18"/>
    <mergeCell ref="J18:K18"/>
    <mergeCell ref="N18:O18"/>
    <mergeCell ref="R18:S18"/>
    <mergeCell ref="F19:G19"/>
    <mergeCell ref="J19:K19"/>
    <mergeCell ref="N19:O19"/>
    <mergeCell ref="R19:S19"/>
    <mergeCell ref="C21:H21"/>
    <mergeCell ref="K21:N21"/>
    <mergeCell ref="C22:F22"/>
    <mergeCell ref="G22:H22"/>
    <mergeCell ref="I22:J22"/>
    <mergeCell ref="K22:L22"/>
    <mergeCell ref="M22:N22"/>
    <mergeCell ref="O22:P22"/>
    <mergeCell ref="Q22:R22"/>
    <mergeCell ref="S22:T22"/>
    <mergeCell ref="C23:F23"/>
    <mergeCell ref="G23:H23"/>
    <mergeCell ref="I23:J23"/>
    <mergeCell ref="K23:L23"/>
    <mergeCell ref="M23:N23"/>
    <mergeCell ref="O23:P23"/>
    <mergeCell ref="Q23:R23"/>
    <mergeCell ref="S23:T23"/>
    <mergeCell ref="C24:F24"/>
    <mergeCell ref="G24:H24"/>
    <mergeCell ref="I24:J24"/>
    <mergeCell ref="K24:L24"/>
    <mergeCell ref="M24:N24"/>
    <mergeCell ref="O24:P24"/>
    <mergeCell ref="Q24:R24"/>
    <mergeCell ref="S24:T24"/>
    <mergeCell ref="S26:T26"/>
    <mergeCell ref="C25:F25"/>
    <mergeCell ref="G25:H25"/>
    <mergeCell ref="I25:J25"/>
    <mergeCell ref="K25:L25"/>
    <mergeCell ref="M25:N25"/>
    <mergeCell ref="O25:P25"/>
    <mergeCell ref="P27:T27"/>
    <mergeCell ref="Q25:R25"/>
    <mergeCell ref="S25:T25"/>
    <mergeCell ref="C26:F26"/>
    <mergeCell ref="G26:H26"/>
    <mergeCell ref="I26:J26"/>
    <mergeCell ref="K26:L26"/>
    <mergeCell ref="M26:N26"/>
    <mergeCell ref="O26:P26"/>
    <mergeCell ref="Q26:R26"/>
  </mergeCells>
  <printOptions/>
  <pageMargins left="0.48" right="0.24" top="0.71" bottom="1.48" header="0.43" footer="0.24"/>
  <pageSetup horizontalDpi="300" verticalDpi="3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guser</dc:creator>
  <cp:keywords/>
  <dc:description/>
  <cp:lastModifiedBy>guser</cp:lastModifiedBy>
  <dcterms:created xsi:type="dcterms:W3CDTF">2008-09-03T05:47:20Z</dcterms:created>
  <dcterms:modified xsi:type="dcterms:W3CDTF">2008-10-06T01:03:37Z</dcterms:modified>
  <cp:category/>
  <cp:version/>
  <cp:contentType/>
  <cp:contentStatus/>
</cp:coreProperties>
</file>